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264" windowHeight="2928" activeTab="10"/>
  </bookViews>
  <sheets>
    <sheet name="81" sheetId="1" r:id="rId1"/>
    <sheet name="82" sheetId="2" r:id="rId2"/>
    <sheet name="83" sheetId="3" r:id="rId3"/>
    <sheet name="84" sheetId="4" r:id="rId4"/>
    <sheet name="85" sheetId="5" r:id="rId5"/>
    <sheet name="86" sheetId="6" r:id="rId6"/>
    <sheet name="87" sheetId="7" r:id="rId7"/>
    <sheet name="88" sheetId="8" r:id="rId8"/>
    <sheet name="89" sheetId="9" r:id="rId9"/>
    <sheet name="92.1" sheetId="10" r:id="rId10"/>
    <sheet name="92.2" sheetId="11" r:id="rId11"/>
  </sheets>
  <externalReferences>
    <externalReference r:id="rId14"/>
    <externalReference r:id="rId15"/>
  </externalReferences>
  <definedNames>
    <definedName name="_xlnm.Print_Area" localSheetId="5">'86'!$A$1:$K$89</definedName>
    <definedName name="_xlnm.Print_Area" localSheetId="6">'87'!$A$1:$P$58</definedName>
    <definedName name="_xlnm.Print_Area" localSheetId="7">'88'!$A$1:$O$55</definedName>
    <definedName name="_xlnm.Print_Area" localSheetId="9">'92.1'!$A$1:$L$136</definedName>
    <definedName name="_xlnm.Print_Titles" localSheetId="2">'83'!$5:$9</definedName>
    <definedName name="_xlnm.Print_Titles" localSheetId="4">'85'!$8:$8</definedName>
    <definedName name="_xlnm.Print_Titles" localSheetId="5">'86'!$7:$9</definedName>
    <definedName name="_xlnm.Print_Titles" localSheetId="6">'87'!$7:$10</definedName>
    <definedName name="_xlnm.Print_Titles" localSheetId="7">'88'!$6:$9</definedName>
    <definedName name="_xlnm.Print_Titles" localSheetId="8">'89'!$7:$10</definedName>
    <definedName name="_xlnm.Print_Titles" localSheetId="9">'92.1'!$7:$11</definedName>
  </definedNames>
  <calcPr fullCalcOnLoad="1"/>
</workbook>
</file>

<file path=xl/sharedStrings.xml><?xml version="1.0" encoding="utf-8"?>
<sst xmlns="http://schemas.openxmlformats.org/spreadsheetml/2006/main" count="1170" uniqueCount="695">
  <si>
    <t>UBND phường Vĩnh Phước</t>
  </si>
  <si>
    <t>UBND phường Vĩnh Thọ</t>
  </si>
  <si>
    <t>UBND xã Phước Đồng</t>
  </si>
  <si>
    <t>UBND xã Vĩnh Thạnh</t>
  </si>
  <si>
    <t>UBND xã Vĩnh Lương</t>
  </si>
  <si>
    <t>UBND xã Vĩnh Ngọc</t>
  </si>
  <si>
    <t>UBND xã Vĩnh Trung</t>
  </si>
  <si>
    <t>Vốn phân cấp NSX</t>
  </si>
  <si>
    <t>Phòng Quản lý Đô thị</t>
  </si>
  <si>
    <t>TRONG ĐÓ:</t>
  </si>
  <si>
    <t>Đơn vị: Triệu đồng</t>
  </si>
  <si>
    <t>STT</t>
  </si>
  <si>
    <t>NỘI DUNG</t>
  </si>
  <si>
    <t>A</t>
  </si>
  <si>
    <t>B</t>
  </si>
  <si>
    <t>TỔNG NGUỒN THU NGÂN SÁCH HUYỆN</t>
  </si>
  <si>
    <t>I</t>
  </si>
  <si>
    <t>Thu ngân sách huyện được hưởng theo phân cấp</t>
  </si>
  <si>
    <t>-</t>
  </si>
  <si>
    <t>II</t>
  </si>
  <si>
    <t>Thu bổ sung từ ngân sách cấp trên</t>
  </si>
  <si>
    <t>III</t>
  </si>
  <si>
    <t>Thu kết dư</t>
  </si>
  <si>
    <t>IV</t>
  </si>
  <si>
    <t>TỔNG CHI NGÂN SÁCH HUYỆN</t>
  </si>
  <si>
    <t> I</t>
  </si>
  <si>
    <t>Tổng chi cân đối ngân sách huyện</t>
  </si>
  <si>
    <t>Chi đầu tư phát triển</t>
  </si>
  <si>
    <t>Chi thường xuyên</t>
  </si>
  <si>
    <t>Dự phòng ngân sách</t>
  </si>
  <si>
    <t>Chi tạo nguồn, điều chỉnh tiền lương</t>
  </si>
  <si>
    <t>Chi các chương trình mục tiêu</t>
  </si>
  <si>
    <t>Chi chuyển nguồn sang năm sau</t>
  </si>
  <si>
    <t>Nguồn thu ngân sách</t>
  </si>
  <si>
    <t>Thu ngân sách được hưởng theo phân cấp</t>
  </si>
  <si>
    <t>Chi ngân sách</t>
  </si>
  <si>
    <t>Chi bổ sung cho ngân sách xã</t>
  </si>
  <si>
    <t>NGÂN SÁCH XÃ</t>
  </si>
  <si>
    <t>Thu bổ sung từ ngân sách cấp huyện</t>
  </si>
  <si>
    <t>Thu nội địa</t>
  </si>
  <si>
    <t>Thu từ khu vực DNNN do Trung ương quản lý</t>
  </si>
  <si>
    <t>Thuế thu nhập cá nhân</t>
  </si>
  <si>
    <t>Thuế bảo vệ môi trường</t>
  </si>
  <si>
    <t>Lệ phí trước bạ</t>
  </si>
  <si>
    <t>Thu phí, lệ phí</t>
  </si>
  <si>
    <t>Thuế sử dụng đất nông nghiệp</t>
  </si>
  <si>
    <t>Thuế sử dụng đất phi nông nghiệp</t>
  </si>
  <si>
    <t>Thu khác ngân sách</t>
  </si>
  <si>
    <t xml:space="preserve">DỰ TOÁN CHI NGÂN SÁCH ĐỊA PHƯƠNG, CHI NGÂN SÁCH CẤP THÀNH PHỐ </t>
  </si>
  <si>
    <t>Nội dung</t>
  </si>
  <si>
    <t>Ngân sách 
địa phương</t>
  </si>
  <si>
    <t xml:space="preserve">Chia ra </t>
  </si>
  <si>
    <t>Ngân sách 
cấp thành phố</t>
  </si>
  <si>
    <t>Ngân sách 
cấp xã</t>
  </si>
  <si>
    <t>TỔNG CHI NSĐP</t>
  </si>
  <si>
    <t>CHI CÂN ĐỐI NSĐP</t>
  </si>
  <si>
    <t>Chi đầu tư cho các dự án</t>
  </si>
  <si>
    <t>Trong đó chia theo lĩnh vực:</t>
  </si>
  <si>
    <t>Chi giáo dục - đào tạo và dạy nghề</t>
  </si>
  <si>
    <t>Chi khoa học và công nghệ</t>
  </si>
  <si>
    <t>Trong đó chia theo nguồn vốn:</t>
  </si>
  <si>
    <t>Chi đầu tư phát triển khác</t>
  </si>
  <si>
    <t>Trong đó:</t>
  </si>
  <si>
    <t>CHI CÁC CHƯƠNG TRÌNH MỤC TIÊU</t>
  </si>
  <si>
    <t>C</t>
  </si>
  <si>
    <t>CHI CHUYỂN NGUỒN SANG NĂM SAU</t>
  </si>
  <si>
    <t>1=2+3</t>
  </si>
  <si>
    <t>Dự toán</t>
  </si>
  <si>
    <t>TỔNG CHI NGÂN SÁCH THÀNH PHỐ</t>
  </si>
  <si>
    <t xml:space="preserve">CHI BỔ SUNG CÂN ĐỐI CHO NGÂN SÁCH XÃ </t>
  </si>
  <si>
    <t>CHI NGÂN SÁCH CẤP THÀNH PHỐ THEO LĨNH VỰC</t>
  </si>
  <si>
    <t>1.1</t>
  </si>
  <si>
    <t>1.2</t>
  </si>
  <si>
    <t>1.3</t>
  </si>
  <si>
    <t>1.4</t>
  </si>
  <si>
    <t>Chi văn hóa thông tin</t>
  </si>
  <si>
    <t>1.5</t>
  </si>
  <si>
    <t>Chi phát thanh, truyền hình, thông tấn</t>
  </si>
  <si>
    <t>1.6</t>
  </si>
  <si>
    <t>Chi thể dục thể thao</t>
  </si>
  <si>
    <t>1.7</t>
  </si>
  <si>
    <t>Chi bảo vệ môi trường</t>
  </si>
  <si>
    <t>1.8</t>
  </si>
  <si>
    <t>Chi các hoạt động kinh tế</t>
  </si>
  <si>
    <t>Chi hoạt động của cơ quan QLNN, Đảng, đoàn thể</t>
  </si>
  <si>
    <t>Chi bảo đảm xã hội</t>
  </si>
  <si>
    <t>Chi y tế, dân số và gia đình</t>
  </si>
  <si>
    <t>Chi thường xuyên khác</t>
  </si>
  <si>
    <t xml:space="preserve">Dự phòng ngân sách </t>
  </si>
  <si>
    <t xml:space="preserve">Chi tạo nguồn, điều chỉnh tiền lương </t>
  </si>
  <si>
    <t>Tên đơn vị</t>
  </si>
  <si>
    <t>Tổng số</t>
  </si>
  <si>
    <t>Chi đầu tư 
phát triển 
(Không kể 
chương trình MTQG)</t>
  </si>
  <si>
    <t>Chi thường xuyên
(Không kể chương trình MTQG)</t>
  </si>
  <si>
    <t>Chi 
dự phòng 
ngân sách</t>
  </si>
  <si>
    <t>Chi 
tạo nguồn,
 điều chỉnh 
tiền lương</t>
  </si>
  <si>
    <t>Chi chương trình MTQG</t>
  </si>
  <si>
    <t>Chi 
chuyển 
nguồn 
sang ngân 
sách năm 
sau</t>
  </si>
  <si>
    <t>Chi 
đầu tư phát triển</t>
  </si>
  <si>
    <t>TỔNG SỐ</t>
  </si>
  <si>
    <t>Văn phòng Thành ủy</t>
  </si>
  <si>
    <t>Văn phòng HĐND&amp;UBND TP</t>
  </si>
  <si>
    <t>Phòng Tài chính-Kế hoạch</t>
  </si>
  <si>
    <t>Phòng Nội vụ</t>
  </si>
  <si>
    <t>Thanh tra TP</t>
  </si>
  <si>
    <t>Phòng Tư pháp</t>
  </si>
  <si>
    <t>Phòng Lao động - TB&amp;XH</t>
  </si>
  <si>
    <t>Phòng Văn hóa và Thông tin</t>
  </si>
  <si>
    <t>Phòng Y tế</t>
  </si>
  <si>
    <t xml:space="preserve">Phòng Giáo dục và Đào tạo </t>
  </si>
  <si>
    <t xml:space="preserve">Phòng Tài nguyên và Môi trường </t>
  </si>
  <si>
    <t>Đội Thanh niên xung kích</t>
  </si>
  <si>
    <t>Trung tâm bồi dưỡng chính trị</t>
  </si>
  <si>
    <t>BQL Dịch vụ công ích</t>
  </si>
  <si>
    <t>Trung tâm Y tế</t>
  </si>
  <si>
    <t>BQLDA các CTXD Nha Trang</t>
  </si>
  <si>
    <t>Ủy ban mặt trận Tổ quốc TP</t>
  </si>
  <si>
    <t>Hội Cựu chiến binh</t>
  </si>
  <si>
    <t>Hội Nông dân</t>
  </si>
  <si>
    <t>Hội Liên hiệp phụ nữ</t>
  </si>
  <si>
    <t>Thành Đoàn</t>
  </si>
  <si>
    <t>Hội Đông y</t>
  </si>
  <si>
    <t>Hội Chữ thập đỏ</t>
  </si>
  <si>
    <t>Công ty CP MTĐT Nha Trang</t>
  </si>
  <si>
    <t>Các nhiệm vụ khác</t>
  </si>
  <si>
    <t xml:space="preserve">Chi khác </t>
  </si>
  <si>
    <t>UBND các xã, phường</t>
  </si>
  <si>
    <t>Ngọc Hiệp</t>
  </si>
  <si>
    <t>Phước Hải</t>
  </si>
  <si>
    <t>Phước Long</t>
  </si>
  <si>
    <t>Phước Tân</t>
  </si>
  <si>
    <t>Phước Tiến</t>
  </si>
  <si>
    <t>Phương Sài</t>
  </si>
  <si>
    <t>Phương Sơn</t>
  </si>
  <si>
    <t>Tân Lập</t>
  </si>
  <si>
    <t>Vạn Thắng</t>
  </si>
  <si>
    <t>Vạn Thạnh</t>
  </si>
  <si>
    <t>Vĩnh Hải</t>
  </si>
  <si>
    <t>Vĩnh Hòa</t>
  </si>
  <si>
    <t>Vĩnh Nguyên</t>
  </si>
  <si>
    <t>Vĩnh Phước</t>
  </si>
  <si>
    <t>Vĩnh Thọ</t>
  </si>
  <si>
    <t>Vĩnh Trường</t>
  </si>
  <si>
    <t>Xương Huân</t>
  </si>
  <si>
    <t>Phước Đồng</t>
  </si>
  <si>
    <t>Vĩnh Hiệp</t>
  </si>
  <si>
    <t>Vĩnh Lương</t>
  </si>
  <si>
    <t>Vĩnh Ngọc</t>
  </si>
  <si>
    <t>Vĩnh Phương</t>
  </si>
  <si>
    <t>Vĩnh Thái</t>
  </si>
  <si>
    <t>Vĩnh Thạnh</t>
  </si>
  <si>
    <t>Vĩnh Trung</t>
  </si>
  <si>
    <t>Chi dự phòng ngân sách</t>
  </si>
  <si>
    <t>Chi BSMT cho ngân sách cấp xã</t>
  </si>
  <si>
    <t>V</t>
  </si>
  <si>
    <t>Chi chuyển nguồn sang ngân sách năm sau</t>
  </si>
  <si>
    <t>Chi 
giáo dục 
- đào tạo 
và dạy nghề</t>
  </si>
  <si>
    <t>Chi 
văn hóa 
thông tin</t>
  </si>
  <si>
    <t>Chi 
phát thanh, 
truyền hình, 
thông tấn</t>
  </si>
  <si>
    <t>Chi 
thể dục 
thể thao</t>
  </si>
  <si>
    <t>Chi 
bảo vệ 
môi 
trường</t>
  </si>
  <si>
    <t>Chi các 
hoạt động 
kinh tế</t>
  </si>
  <si>
    <t>Trong đó</t>
  </si>
  <si>
    <t>Chi hoạt 
động của 
 cơ quan 
QLNN, Đảng, 
đoàn thể</t>
  </si>
  <si>
    <t>Chi 
bảo đảm 
xã hội</t>
  </si>
  <si>
    <t>Chi 
giao thông</t>
  </si>
  <si>
    <t>Chi NN, 
lâm nghiệp, 
thủy lợi, 
thủy sản</t>
  </si>
  <si>
    <t>Chi 
y tế, 
dân số và 
gia đình</t>
  </si>
  <si>
    <t>Chi 
bảo vệ 
môi trường</t>
  </si>
  <si>
    <t>Chi 
khác</t>
  </si>
  <si>
    <t>Tổng thu 
NSNN 
trên địa bàn</t>
  </si>
  <si>
    <t>Thu NSX được hưởng theo phân cấp</t>
  </si>
  <si>
    <t>Tổng chi 
cân đối 
ngân sách xã</t>
  </si>
  <si>
    <t>Lộc Thọ</t>
  </si>
  <si>
    <t>Phước Hòa</t>
  </si>
  <si>
    <t>Ghi chú</t>
  </si>
  <si>
    <t>Xã Vĩnh Lương</t>
  </si>
  <si>
    <t>Xã Vĩnh Phương</t>
  </si>
  <si>
    <t>Xã Vĩnh Ngọc</t>
  </si>
  <si>
    <t>Xã Vĩnh Thạnh</t>
  </si>
  <si>
    <t>Xã Vĩnh Trung</t>
  </si>
  <si>
    <t>Xã Vĩnh Hiệp</t>
  </si>
  <si>
    <t>Xã Vĩnh Thái</t>
  </si>
  <si>
    <t>Xã Phước Đồng</t>
  </si>
  <si>
    <t>Chi nộp ngân sách tỉnh</t>
  </si>
  <si>
    <t>CÂN ĐỐI NGUỒN THU, CHI DỰ TOÁN NGÂN SÁCH CẤP THÀNH PHỐ</t>
  </si>
  <si>
    <t>NGÂN SÁCH CẤP THÀNH PHỐ</t>
  </si>
  <si>
    <t>Chi nộp ngân sách cấp trên</t>
  </si>
  <si>
    <t xml:space="preserve">    + Thuế GTGT</t>
  </si>
  <si>
    <t xml:space="preserve">    + Thuế TNDN</t>
  </si>
  <si>
    <t xml:space="preserve">    + Thuế TTĐB</t>
  </si>
  <si>
    <t xml:space="preserve">    + Thuế tài nguyên</t>
  </si>
  <si>
    <t>GD</t>
  </si>
  <si>
    <t>KT</t>
  </si>
  <si>
    <t>MT</t>
  </si>
  <si>
    <t>QLNN</t>
  </si>
  <si>
    <t>UBND phường Vĩnh Trường</t>
  </si>
  <si>
    <t>Stt</t>
  </si>
  <si>
    <t>Tổng thu NSNN</t>
  </si>
  <si>
    <t>TỔNG THU NSNN</t>
  </si>
  <si>
    <t>Thu từ khu vực DNNN do địa phương quản lý</t>
  </si>
  <si>
    <t>Thu từ khu vực doanh nghiệp có vốn đầu tư nước ngoài</t>
  </si>
  <si>
    <t>Thu từ khu vực kinh tế ngoài quốc doanh</t>
  </si>
  <si>
    <t>Cục thuế thu</t>
  </si>
  <si>
    <t>Chi Cục thuế thu</t>
  </si>
  <si>
    <t xml:space="preserve">    + Thuế GTGT - Hộ gia đình</t>
  </si>
  <si>
    <t xml:space="preserve">    + Thuế TTĐB - Hộ gia đình</t>
  </si>
  <si>
    <t xml:space="preserve">    + Nhà đất</t>
  </si>
  <si>
    <t xml:space="preserve">    + Các tài sản khác</t>
  </si>
  <si>
    <t>Phí và lệ phí Trung ương</t>
  </si>
  <si>
    <t>Phí và lệ phí tỉnh</t>
  </si>
  <si>
    <t>Phí và lệ phí huyện</t>
  </si>
  <si>
    <t xml:space="preserve">    + Phí BVMT đối với khai thác khoáng sản</t>
  </si>
  <si>
    <t xml:space="preserve">    + Lệ phí môn bài</t>
  </si>
  <si>
    <t xml:space="preserve">    + Phí và lệ phí khác</t>
  </si>
  <si>
    <t>Phí và lệ phí xã</t>
  </si>
  <si>
    <t>Thu cho thuê mặt đất, mặt nước</t>
  </si>
  <si>
    <t>Tiền sử dụng đất</t>
  </si>
  <si>
    <t>Thu cấp quyền khai thác khoáng sản</t>
  </si>
  <si>
    <t>Ngân sách Trung ương</t>
  </si>
  <si>
    <t>Ngân sách tỉnh</t>
  </si>
  <si>
    <t>Ngân sách huyện</t>
  </si>
  <si>
    <t>Ngân sách xã</t>
  </si>
  <si>
    <t>Dự phòng chi</t>
  </si>
  <si>
    <t>Thu ngân sách xã được hưởng theo phân cấp</t>
  </si>
  <si>
    <t>Kế hoạch</t>
  </si>
  <si>
    <t>Các đơn vị hỗ trợ</t>
  </si>
  <si>
    <t>Khối các cơ quan chuyên môn</t>
  </si>
  <si>
    <t>Khối các cơ quan Đảng, MT, đoàn thể</t>
  </si>
  <si>
    <t>Khối các hội đặc thù</t>
  </si>
  <si>
    <t>Khối các đơn vị sự nghiệp</t>
  </si>
  <si>
    <t>Trung tâm phát triển quỹ đất</t>
  </si>
  <si>
    <t>Chi 
y tế, dân số và gia đình</t>
  </si>
  <si>
    <t>Trung tâm Văn hóa - Thông tin và Thể thao</t>
  </si>
  <si>
    <t>Chi 
GD-ĐT 
và dạy nghề</t>
  </si>
  <si>
    <t>Chi hoạt 
động của 
 CQ QLNN, Đảng, 
đoàn thể</t>
  </si>
  <si>
    <t>1.9</t>
  </si>
  <si>
    <t xml:space="preserve">Phòng Kinh tế </t>
  </si>
  <si>
    <t>Hội người mù (Phòng LĐ-TB&amp;XH)</t>
  </si>
  <si>
    <t>Các trường học</t>
  </si>
  <si>
    <t>Ban Quản lý dịch vụ công ích</t>
  </si>
  <si>
    <t>Hạt Kiểm lâm</t>
  </si>
  <si>
    <t>BHXH Nha Trang</t>
  </si>
  <si>
    <t>Chi cục thuế</t>
  </si>
  <si>
    <t>Các nội dung khác</t>
  </si>
  <si>
    <t>Chi đo đạc, kiểm kê đất đai, quy hoạch</t>
  </si>
  <si>
    <t>Hỗ trợ theo địa bàn phụ trách thôn tổ</t>
  </si>
  <si>
    <t>Trang bị tài sản</t>
  </si>
  <si>
    <t>BQLDA các CTXD</t>
  </si>
  <si>
    <t>Chi cho các cơ quan, dơn vị</t>
  </si>
  <si>
    <t>- Thu ngân sách huyện hưởng 100%</t>
  </si>
  <si>
    <t xml:space="preserve">- Thu ngân sách huyện hưởng từ các khoản thu phân chia </t>
  </si>
  <si>
    <t>- Chi giáo dục - đào tạo và dạy nghề</t>
  </si>
  <si>
    <t>- Chi khoa học và công nghệ</t>
  </si>
  <si>
    <t>- Chi đầu tư từ nguồn thu tiền sử dụng đất</t>
  </si>
  <si>
    <t>- Chi đầu tư từ nguồn thu xổ số kiến thiết</t>
  </si>
  <si>
    <t>Các khoản huy động đóng góp</t>
  </si>
  <si>
    <t>Thu quỹ đất công ích và hoa lợi công sản</t>
  </si>
  <si>
    <t>Đvt: triệu đồng</t>
  </si>
  <si>
    <t>Số
TT</t>
  </si>
  <si>
    <t>DANH MỤC</t>
  </si>
  <si>
    <t>Chủ 
đầu tư</t>
  </si>
  <si>
    <t>a</t>
  </si>
  <si>
    <t>b</t>
  </si>
  <si>
    <t>Phòng GD&amp;ĐT</t>
  </si>
  <si>
    <t>Ban QLDA các CTXD NT</t>
  </si>
  <si>
    <t>Xây dựng mới Trường THCS Trưng Vương</t>
  </si>
  <si>
    <t>UBND Phường Vĩnh Hòa</t>
  </si>
  <si>
    <t>c</t>
  </si>
  <si>
    <t>Dự án chuyển tiếp</t>
  </si>
  <si>
    <t>Lĩnh vực giáo dục</t>
  </si>
  <si>
    <t>7633/QĐ-CT-UBND
 31/12/2020</t>
  </si>
  <si>
    <t>Lĩnh vực giao thông</t>
  </si>
  <si>
    <t>Lĩnh vực hoạt động của các cơ quan quản lý nhà nước, đơn vị sự nghiệp công lập, tổ chức chính trị và các tổ chức chính trị - xã hội</t>
  </si>
  <si>
    <t>Lĩnh vực Môi trường</t>
  </si>
  <si>
    <t>Lĩnh vực nông nghiệp, lâm nghiệp, diêm nghiệp, thủy lợi và thủy sản</t>
  </si>
  <si>
    <t>7441/QĐ-CT-UBND 18/12/2020</t>
  </si>
  <si>
    <t>UBND xã Vĩnh Phương</t>
  </si>
  <si>
    <t>Lĩnh vực cấp nước, thoát nước</t>
  </si>
  <si>
    <t>UBND phường Phước Hải</t>
  </si>
  <si>
    <t>UBND phường Vĩnh Hòa</t>
  </si>
  <si>
    <t>UBND xã Vĩnh Thái</t>
  </si>
  <si>
    <t>UBND xã Vĩnh Hiệp</t>
  </si>
  <si>
    <t>Lĩnh vực hạ tầng kỹ thuật (điện chiếu sáng, cây xanh, công viên, hạ tầng khác..)</t>
  </si>
  <si>
    <t>Nâng cấp, cải tạo đường Ngô Gia Tự</t>
  </si>
  <si>
    <t>Cải tạo, nâng cấp Cầu Ké theo hiện trạng</t>
  </si>
  <si>
    <t>Xây dựng mới trường THCS Thái Nguyên</t>
  </si>
  <si>
    <t>Số bổ sung  
từ ngân sách 
cấp huyện</t>
  </si>
  <si>
    <t>Thu NSX 
hưởng 100%</t>
  </si>
  <si>
    <t xml:space="preserve">Thu NSX hưởng từ 
các khoản thu 
phân chia </t>
  </si>
  <si>
    <t>Nghị quyết
chủ trương đầu tư</t>
  </si>
  <si>
    <t>Tổng cộng</t>
  </si>
  <si>
    <t>Nguồn XDCBTT</t>
  </si>
  <si>
    <t>Nguồn SDĐ</t>
  </si>
  <si>
    <t>TỔNG CỘNG (I+II)</t>
  </si>
  <si>
    <t>Vốn phân cấp ngân sách thành phố (a+b+c)</t>
  </si>
  <si>
    <t>NQ 149 30/10/2020</t>
  </si>
  <si>
    <t>Kè chống sạt lở suối Lương Hòa, xã Vĩnh Lương</t>
  </si>
  <si>
    <t>NQ 26 30/7/2020</t>
  </si>
  <si>
    <t>Nâng cấp, cải tạo vỉa hè đường Lê Hồng Phong</t>
  </si>
  <si>
    <t>NQ 171 24/12/2021</t>
  </si>
  <si>
    <t>3457/QĐ-CT-UBND 05/7/2022</t>
  </si>
  <si>
    <t>NQ 20 20/01/2021</t>
  </si>
  <si>
    <t>3983/QĐ-CT-UBND 04/8/2022</t>
  </si>
  <si>
    <t>Lĩnh vực Thương mại</t>
  </si>
  <si>
    <t>Trường THCS Lý Thái Tổ (giai đoạn 2) - Hạng mục: xây dựng mới khối 12 phòng học, phòng bộ môn, nhà đa năng, sân chơi, bãi tập, mua sắm thiết bị</t>
  </si>
  <si>
    <t>NQ 189 24/12/2021 điều chỉnh NQ 08 20/01/2021</t>
  </si>
  <si>
    <t>3329/QĐ-CT-UBND 29/6/2022</t>
  </si>
  <si>
    <t>NQ 51 23/6/2021</t>
  </si>
  <si>
    <t>3353/QĐ-CT-UBND 01/7/2022</t>
  </si>
  <si>
    <t>NQ 170 10/12/2020</t>
  </si>
  <si>
    <t>3937/QĐ-CT-UBND 02/8/2022</t>
  </si>
  <si>
    <t>Nâng cấp, cải tạo đường Lý Thánh Tôn - Phan Chu Trinh</t>
  </si>
  <si>
    <t>NQ 50 27/5/2022</t>
  </si>
  <si>
    <t>5118/QĐ-CT-UBND 29/9/2022</t>
  </si>
  <si>
    <t>NQ 120 28/7/2022</t>
  </si>
  <si>
    <t>5301/QĐ-CT-UBND 07/10/2022</t>
  </si>
  <si>
    <t>UBND phường Phước Tân</t>
  </si>
  <si>
    <t>NSTP 90% + NS cấp xã 10%</t>
  </si>
  <si>
    <t>Nâng cấp, cải tạo vỉa hè đường Điện Biên Phủ</t>
  </si>
  <si>
    <t>NQ 47 27/5/2022</t>
  </si>
  <si>
    <t>5697/QĐ-CT-UBND 03/11/2022</t>
  </si>
  <si>
    <t>VH</t>
  </si>
  <si>
    <t>Giao UBND thành phố chủ động phân bổ chi tiết (để kịp thời giải quyết công nợ quyết toán và hoàn trả Quỹ phát triển đất tỉnh trong kỳ)</t>
  </si>
  <si>
    <t>KHÁC</t>
  </si>
  <si>
    <t>Nâng cấp, cải tạo trụ sở làm việc cơ quan Thành ủy Nha Trang</t>
  </si>
  <si>
    <t>Văn phòng 
Thành ủy</t>
  </si>
  <si>
    <t>NQ 121 28/7/2022</t>
  </si>
  <si>
    <t>NQ 172 24/12/2021</t>
  </si>
  <si>
    <t>Cải tạo vỉa hè, mặt đường và nâng cấp hệ thống thoát nước đường Tháp Bà, phường Vĩnh Thọ</t>
  </si>
  <si>
    <t>NQ 158 07/10/2022</t>
  </si>
  <si>
    <t>Nâng cấp, mở rộng đường liên thôn Cửu Hàm, xã Vĩnh Lương</t>
  </si>
  <si>
    <t>NQ 92 28/7/2022</t>
  </si>
  <si>
    <t>Nâng cấp đường và bờ kè sông Tắc qua khu tái định cư Thủy Tú, Vĩnh Thái</t>
  </si>
  <si>
    <t>NQ 162 07/10/2022</t>
  </si>
  <si>
    <t>Hệ thống cống cấp 3 thu gom nước thải khu Tây mương Đường Đệ, phường Vĩnh Hòa</t>
  </si>
  <si>
    <t>NQ 49 27/5/2022</t>
  </si>
  <si>
    <t>Hệ thống thoát nước cụm hẻm còn lại thôn Lương Sơn 2 và Võ Tánh 2, xã Vĩnh Lương</t>
  </si>
  <si>
    <t>NQ 155 07/10/2022</t>
  </si>
  <si>
    <t>Thay thế đèn Led chiếu sáng công cộng và lắp đặt thiết bị điều khiển chiếu sáng thông minh trên tuyến đường Phạm Văn Đồng (đoạn từ Trần Phú đến Bãi Tiên)</t>
  </si>
  <si>
    <t>NQ 159 07/10/2022</t>
  </si>
  <si>
    <t>Thay thế đèn Led chiếu sáng công cộng và lắp đặt thiết bị điều khiển chiếu sáng thông minh trên tuyến đường 23/10</t>
  </si>
  <si>
    <t>NQ 160 07/10/2022</t>
  </si>
  <si>
    <t>Nguồn
XDCBTT</t>
  </si>
  <si>
    <t>UBND các xã</t>
  </si>
  <si>
    <t>UBND các phường</t>
  </si>
  <si>
    <t>Khối các cơ quan Đảng, Đoàn thể</t>
  </si>
  <si>
    <t>Bổ sung Quỹ phát triển đất tỉnh</t>
  </si>
  <si>
    <t>Hỗ trợ hoàn thành công tác</t>
  </si>
  <si>
    <t>Biểu số 81/CK-NSNN</t>
  </si>
  <si>
    <t>Biểu số 82/CK-NSNN</t>
  </si>
  <si>
    <t xml:space="preserve">Dự toán </t>
  </si>
  <si>
    <t>Thu NS huyện</t>
  </si>
  <si>
    <t>Biểu số 83/CK-NSNN</t>
  </si>
  <si>
    <t>Biểu số 89/CK-NSNN</t>
  </si>
  <si>
    <t>Biểu số 87/CK-NSNN</t>
  </si>
  <si>
    <t>Biểu số 88/CK-NSNN</t>
  </si>
  <si>
    <t>Biểu số 92.2/CK-NSNN</t>
  </si>
  <si>
    <t>Biểu số 92.1/CK-NSNN</t>
  </si>
  <si>
    <t>Biểu số 84/CK-NSNN</t>
  </si>
  <si>
    <t>DỰ TOÁN CHI NGÂN SÁCH CẤP THÀNH PHỐ THEO TỪNG LĨNH VỰC</t>
  </si>
  <si>
    <t>Biểu số 85/CK-NSNN</t>
  </si>
  <si>
    <t>Biểu số 86/CK-NSNN</t>
  </si>
  <si>
    <t>CÂN ĐỐI NGÂN SÁCH HUYỆN NĂM 2024</t>
  </si>
  <si>
    <t>Ngân sách tỉnh bổ sung bù hụt thu năm 2021</t>
  </si>
  <si>
    <t>Nguồn CCTL để tăng lương 1,8</t>
  </si>
  <si>
    <t>VÀ NGÂN SÁCH XÃ NĂM 2024</t>
  </si>
  <si>
    <t>DỰ TOÁN THU NGÂN SÁCH NHÀ NƯỚC NĂM 2024</t>
  </si>
  <si>
    <t>VÀ CHI NGÂN SÁCH XÃ THEO CƠ CẤU CHI NĂM 2024</t>
  </si>
  <si>
    <t xml:space="preserve"> NĂM 2024</t>
  </si>
  <si>
    <t>DỰ TOÁN CHI NGÂN SÁCH CẤP THÀNH PHỐ CHO TỪNG CƠ QUAN, TỔ CHỨC NĂM 2024</t>
  </si>
  <si>
    <t>DỰ TOÁN CHI ĐẦU TƯ PHÁT TRIỂN CỦA NGÂN SÁCH CẤP THÀNH PHỐ CHO TỪNG CƠ QUAN, TỔ CHỨC THEO LĨNH VỰC NĂM 2024</t>
  </si>
  <si>
    <t>DỰ TOÁN THU, SỐ BỔ SUNG VÀ DỰ TOÁN CHI CÂN ĐỐI NGÂN SÁCH TỪNG XÃ NĂM 2024</t>
  </si>
  <si>
    <t>Thu nguồn CCTL để chi tăng lương 1,8</t>
  </si>
  <si>
    <t>DỰ TOÁN CHI THƯỜNG XUYÊN CỦA NGÂN SÁCH CẤP THÀNH PHỐ CHO TỪNG CƠ QUAN, TỔ CHỨC THEO LĨNH VỰC NĂM 2024</t>
  </si>
  <si>
    <t>Khác</t>
  </si>
  <si>
    <t>Thành đoàn</t>
  </si>
  <si>
    <t>Viện Kiểm sát TP</t>
  </si>
  <si>
    <t>Trung tâm Y tế TP</t>
  </si>
  <si>
    <t>Nộp Quỹ phát triển đất tỉnh</t>
  </si>
  <si>
    <t>Vốn chờ phân bổ</t>
  </si>
  <si>
    <t>Tổng cộng (A+B)</t>
  </si>
  <si>
    <t>VỐN PHÂN CẤP NGÂN SÁCH XÃ NĂM 2024</t>
  </si>
  <si>
    <t>KẾ HOẠCH ĐẦU TƯ CÔNG NĂM 2024</t>
  </si>
  <si>
    <t>Quyết định đầu tư dự án</t>
  </si>
  <si>
    <t>Số, ngày tháng</t>
  </si>
  <si>
    <t>Tổng mức đầu tư</t>
  </si>
  <si>
    <t>Nguồn tỉnh bổ sung</t>
  </si>
  <si>
    <t>Nguồn tỉnh phân cấp</t>
  </si>
  <si>
    <t>Gồm:</t>
  </si>
  <si>
    <t>4=5+6</t>
  </si>
  <si>
    <t>6=7+8</t>
  </si>
  <si>
    <t>Trường TH Vạn Thắng (điểm chính) - HM: Nâng cấp, mở rộng bếp ăn bán trú; nâng cấp sân trường</t>
  </si>
  <si>
    <t>NQ 98 28/7/2022</t>
  </si>
  <si>
    <t>119/QĐ-CT-UBND 10/01/2023</t>
  </si>
  <si>
    <t>Năm 2023: 1.128 tr đồng</t>
  </si>
  <si>
    <t>Năm 2021: 1.420 tr đồng
Năm 2022: 15.000 tr đồng
Năm 2023: 24.000 tr đồng
(Dự án Nhóm B)</t>
  </si>
  <si>
    <t>Năm 2023 10.000 tr đồng</t>
  </si>
  <si>
    <t>Năm 2023 7.000 tr đồng</t>
  </si>
  <si>
    <t>Năm 2022: 2.800 tr đồng
Năm 2023: 11.500 tr đồng</t>
  </si>
  <si>
    <t>Đưởng số 38 - Khu dân cư xã Phước Đồng</t>
  </si>
  <si>
    <t>3107/QĐ-UBND 30/10/2015; các QĐ điều chỉnh  946 09/4/2018, 75 09/01/2019, 1678 10/7/2020, 1425 19/5/2022</t>
  </si>
  <si>
    <t>Vốn tỉnh hỗ trợ (năm 2018-2019) 5.520 tr đồng</t>
  </si>
  <si>
    <t>Năm 2022: 1.300 tr đồng
Năm 2023: 4.500 tr đồng</t>
  </si>
  <si>
    <t>Nâng cấp vỉa hè phía Đông đường Trần Phú (đoạn từ đường Biệt Thự đến đường Hoàng Diệu)</t>
  </si>
  <si>
    <t>Ban QLDV Công ích</t>
  </si>
  <si>
    <t>Năm 2023 11.400 tr đồng</t>
  </si>
  <si>
    <t>Năm 2023 3.360 tr đồng</t>
  </si>
  <si>
    <t>6629/QĐ-CT-UBND 22/12/2022</t>
  </si>
  <si>
    <t>Năm 2023 3.795 tr đồng</t>
  </si>
  <si>
    <t>6615/QĐ-CT-UBND 21/12/2022</t>
  </si>
  <si>
    <t>Năm 2023: 10.248 tr đồng</t>
  </si>
  <si>
    <t>10/QĐ-CT-UBND 04/01/2023</t>
  </si>
  <si>
    <t>Năm 2023: 5.218 tr đồng</t>
  </si>
  <si>
    <t>Xây dựng mới trụ sở làm việc UBND phường Vĩnh Hải</t>
  </si>
  <si>
    <t>NQ 16 31/7/2019</t>
  </si>
  <si>
    <t>7634/QĐ-CT-UBND
31/12/2020</t>
  </si>
  <si>
    <t>Năm 2021: 331 tr đồng
(Dự án Nhóm C bố trí vốn không quá 3 năm, vướng mặt bằng)</t>
  </si>
  <si>
    <t>Năm 2021: 1.174 tr đồng
Năm 2022: 6.322 tr đồng
Năm 2023: 10.000 tr đồng
(Dự án Nhóm C
Báo cáo trình HĐND tỉnh)</t>
  </si>
  <si>
    <t>Dự án Khởi công mới</t>
  </si>
  <si>
    <t>Trường Mầm non Phương Sơn (điểm phụ) - Hạng mục: Sửa chữa cổng, tường rào; nâng cấp sân trường</t>
  </si>
  <si>
    <t>NQ 04 28/4/2023</t>
  </si>
  <si>
    <t>15143/QĐ-CT-UBND 25/7/2023</t>
  </si>
  <si>
    <t>Trường Mầm non Vĩnh Thọ - Hạng mục: Sửa chữa khối phòng học; nâng cấp sân trường</t>
  </si>
  <si>
    <t>NQ 44 28/4/2023</t>
  </si>
  <si>
    <t>14375/QĐ-CT-UBND 20/6/2023</t>
  </si>
  <si>
    <t>Trường Mầm non Phước Thịnh - Hạng mục: Nâng cấp, mở rộng bếp ăn bán trú</t>
  </si>
  <si>
    <t>NQ 112 28/7/2022</t>
  </si>
  <si>
    <t>14259/QĐ-CT-UBND 12/6/2023</t>
  </si>
  <si>
    <t>Trường Tiểu học Vĩnh Nguyên 3 (điểm Trí Nguyên) Hạng mục: Sửa chữa khối phòng học, nhà vệ sinh học sinh, giáo viên; nâng cấp sân trường; bàn, ghế học sinh</t>
  </si>
  <si>
    <t>NQ 43 28/4/2023</t>
  </si>
  <si>
    <t>15220/QĐ-CT-UBND 31/7/2023</t>
  </si>
  <si>
    <t>Trường Tiểu học Vĩnh Nguyên 3 (điểm Bích Đầm) Hạng mục: Sửa chữa khối phòng học, nhà vệ sinh học sinh; nâng cấp sân trường; bàn, ghế học sinh; sửa chữa hệ thống điện năng lượng mặt trời</t>
  </si>
  <si>
    <t>NQ 42 28/4/2023</t>
  </si>
  <si>
    <t>15327/QĐ-CT-UBND 07/8/2023</t>
  </si>
  <si>
    <t xml:space="preserve">Trường Tiểu học Vĩnh Hòa 2 - Hạng mục: Sửa chữa tường rào; nâng cấp sân trường </t>
  </si>
  <si>
    <t>NQ 03 28/4/2023</t>
  </si>
  <si>
    <t>15201/QĐ-CT-UBND 28/7/2023</t>
  </si>
  <si>
    <t>Cải tạo, sửa chữa phòng khánh tiết, chống thấm mái khối Hội trường trụ sở Văn phòng HĐND và UBND thành phố Nha Trang</t>
  </si>
  <si>
    <t>VP HĐND và UBND thành phố</t>
  </si>
  <si>
    <t>NQ 54 12/7/2023</t>
  </si>
  <si>
    <t>16539/QĐ-CT-UBND
10/10/2023</t>
  </si>
  <si>
    <t>Sửa chữa, cải tạo  trụ sở làm việc và mua sắm trang thiết bị Thành đoàn Nha Trang</t>
  </si>
  <si>
    <t>Thành đoàn Nha Trang</t>
  </si>
  <si>
    <t>NQ 19 28/4/2023</t>
  </si>
  <si>
    <t>14781/QĐ-CT-UBND 05/7/2023</t>
  </si>
  <si>
    <t>Trang bị máy móc, thiết bị chuyên dùng phục vụ nhiệm vụ công ích của BQLDV Công ích</t>
  </si>
  <si>
    <t>NQ 38 26/3/2021</t>
  </si>
  <si>
    <t>16192/QĐ-CT-UBND 21/9/2023</t>
  </si>
  <si>
    <t>Sửa chữa, cải tạo trụ sở làm việc Trung tâm phát triển quỹ đất thành phố</t>
  </si>
  <si>
    <t>TT PTQĐTP</t>
  </si>
  <si>
    <t>NQ 153 07/10/2022</t>
  </si>
  <si>
    <t>1406/QĐ-CT-UBND 27/3/2023</t>
  </si>
  <si>
    <t>Cải tạo, sửa chữa trụ sở làm việc Viện Kiểm sát Nhân dân thành phố Nha Trang Hạng mục: Sê nô mái và các phòng, trục đứng bên trái tòa nhà (Trục A); Sơn mặt tiền; Nền tầng 1; Hệ thống điện</t>
  </si>
  <si>
    <t>Viện kiểm sát nhân dân TP.Nha Trang</t>
  </si>
  <si>
    <t>NQ 18 28/4/2023</t>
  </si>
  <si>
    <t>14563/QĐ-CT-UBND  23/6/2023</t>
  </si>
  <si>
    <t>Sửa chữa, cải tạo trụ sở Văn phòng Đài truyền thanh Nha Trang</t>
  </si>
  <si>
    <t>TTVH - Thông tin và Thể thao Nha Trang</t>
  </si>
  <si>
    <t>NQ 37 28/4/2023</t>
  </si>
  <si>
    <t>16195/QĐ-CT-UBND 21/9/2023</t>
  </si>
  <si>
    <t>Cải tạo, sửa chữa thư viện thành phố Nha Trang</t>
  </si>
  <si>
    <t>NQ 38 28/4/2023</t>
  </si>
  <si>
    <t>16194/QĐ-CT-UBND 21/9/2023</t>
  </si>
  <si>
    <t>Đài truyền thanh ứng dụng công nghệ thông tin – viễn thông (07 xã, phường)</t>
  </si>
  <si>
    <t>NQ 182 21/12/2022</t>
  </si>
  <si>
    <t>16383/QĐ-CT-UBND 02/10/2023</t>
  </si>
  <si>
    <t>Cải tạo, sửa chữa trụ sở UBND phường Lộc Thọ</t>
  </si>
  <si>
    <t>UBND phường Lộc Thọ</t>
  </si>
  <si>
    <t>NQ 39 28/4/2023</t>
  </si>
  <si>
    <t>14594/QĐ-CT-UBND 23/6/2023</t>
  </si>
  <si>
    <t>Cải tạo, sửa chữa trụ sở UBND phường Vĩnh Hòa</t>
  </si>
  <si>
    <t>NQ 154 07/10/2022</t>
  </si>
  <si>
    <t>1920/QĐ-CT-UBND 12/4/2023</t>
  </si>
  <si>
    <t>Cải tạo, sửa chữa trụ sở UBND phường Vạn Thạnh</t>
  </si>
  <si>
    <t>UBND phường 
Vạn Thạnh</t>
  </si>
  <si>
    <t>NQ 62 12/7/2023</t>
  </si>
  <si>
    <t>16189/QĐ-CT-UBND 21/9/2023</t>
  </si>
  <si>
    <t>Sửa chữa, cải tạo Hội trường 18 Phương Câu, phường Vạn Thạnh</t>
  </si>
  <si>
    <t>NQ 61 12/7/2023</t>
  </si>
  <si>
    <t>16515/QĐ-CT-UBND 09/10/2023</t>
  </si>
  <si>
    <t>Nâng cấp, cải tạo Khối nhà làm việc Đảng ủy và Đoàn thể phường Vĩnh Thọ</t>
  </si>
  <si>
    <t>NQ 191  21/12/2022</t>
  </si>
  <si>
    <t>9176/QĐ-CT-UBND 09/5/2023</t>
  </si>
  <si>
    <t>Lĩnh vực an ninh</t>
  </si>
  <si>
    <t>Sửa chữa, cải tạo trụ sở làm việc Đội Phòng cháy chữa cháy và cứu nạn, cứu hộ thuộc Công an thành phố</t>
  </si>
  <si>
    <t>Công an thành phố</t>
  </si>
  <si>
    <t>NQ 40 28/4/2023</t>
  </si>
  <si>
    <t>15154/QĐ-CT-UBND
25/7/2023</t>
  </si>
  <si>
    <t>Sửa chữa, cải tạo ô chôn lấp phía Nam, bãi chôn lấp Lương Hòa</t>
  </si>
  <si>
    <t>NQ 71 28/7/2022</t>
  </si>
  <si>
    <t>14260/QĐ-CT-UBND 13/6/2023</t>
  </si>
  <si>
    <t>Nâng cấp, cải tạo đường Lý Thánh Tôn (đoạn từ ngã 6 nhà thờ Núi đến đường yersin)</t>
  </si>
  <si>
    <t>Phòng QLĐT</t>
  </si>
  <si>
    <t>NQ 175 21/12/2022</t>
  </si>
  <si>
    <t>13783/QĐ-CT-UBND 25/5/2023</t>
  </si>
  <si>
    <t>Nâng cấp, cải tạo mặt đường Hoàng Diệu (từ Trần Phú đến nút giao N7)</t>
  </si>
  <si>
    <t>NQ 174 21/12/2022</t>
  </si>
  <si>
    <t>14143/QĐ-CT-UBND 06/6/2023</t>
  </si>
  <si>
    <t>Nâng cấp, cải tạo đường Trần Hưng Đạo (đoạn từ đường Lê Thánh Tôn đến đường Yersin)</t>
  </si>
  <si>
    <t>NQ 16 28/4/2023 điều chỉnh NQ 176 21/12/2022</t>
  </si>
  <si>
    <t>17078/QĐ-CT-UBND ngày 13/11/2023 điều chỉnh 14261/QĐ-CT-UBND ngày 13/6/2023</t>
  </si>
  <si>
    <t>Năm 2025 6.525 tr đồng</t>
  </si>
  <si>
    <t>Sửa chữa, cải tạo đường Hai Bà Trưng</t>
  </si>
  <si>
    <t>NQ 51 27/5/2022</t>
  </si>
  <si>
    <t>16372/QĐ-CT-UBND
29/9/2023</t>
  </si>
  <si>
    <t>Nâng cấp lan can bờ sông, bờ biển thành phố Nha Trang</t>
  </si>
  <si>
    <t>6578/QĐ-CT-UBND
16/12/2022</t>
  </si>
  <si>
    <t>Năm 2025 22.600 tr đồng</t>
  </si>
  <si>
    <t>Nâng cấp, cải tạo vỉa hè phía Tây đường Trần Phú (đoạn từ đường Lê Lợi đến hội trường 46 Trần Phú)</t>
  </si>
  <si>
    <t>NQ 30 28/4/2023</t>
  </si>
  <si>
    <t>15219/QĐ-CT-UBND 31/7/2023</t>
  </si>
  <si>
    <t>Nâng cấp, cải tạo vỉa hè, dải phân cách đường Nguyễn Văn Linh (đoạn cuối), xã Phước Đồng</t>
  </si>
  <si>
    <t>NQ 170 21/12/2022</t>
  </si>
  <si>
    <t>15553/QĐ-CT-UBND 16/8/2023</t>
  </si>
  <si>
    <t>Nâng cấp, cải tạo mặt đường và hệ thống thoát nước các cụm hẻm tổ 09, 10 Hòa Bắc, phường Vĩnh Hòa</t>
  </si>
  <si>
    <t>NQ 27 28/4/2023</t>
  </si>
  <si>
    <t>14580/QĐ-CT-UBND 23/6/2023</t>
  </si>
  <si>
    <t>- Phền HTTN: NSTP
- Phần nền đường: NSTP 90% + NS cấp xã 10%</t>
  </si>
  <si>
    <t>Nâng cấp, cải tạo mặt đường và hệ thống thoát nước các cụm hẻm tổ 12, 17 Hòa Trung, phường Vĩnh Hòa</t>
  </si>
  <si>
    <t>NQ 26 28/4/2023</t>
  </si>
  <si>
    <t>14579/QĐ-CT-UBND 23/6/2023</t>
  </si>
  <si>
    <t>Nâng cấp, cải tạo mặt đường và hệ thống thoát nước khu vực cồn Nhất Trí, phường Vĩnh Phước</t>
  </si>
  <si>
    <t>UBND Phường Vĩnh Phước</t>
  </si>
  <si>
    <t>NQ 21 28/4/2023</t>
  </si>
  <si>
    <t>15365/QĐ-CT-UBND
08/8/2023</t>
  </si>
  <si>
    <t>Nâng cấp, cải tạo đường Lý Ông Trọng, Lý Phục Mang và các tuyến nhánh</t>
  </si>
  <si>
    <t>NQ 69 12/7/2023</t>
  </si>
  <si>
    <t>16516/QĐ-CT-UBND 09/10/2023</t>
  </si>
  <si>
    <t>Cải tạo vỉa hè, mặt đường và nâng cấp hệ thống thoát nước đường Tôn Thất Tùng, phường Vĩnh Thọ</t>
  </si>
  <si>
    <t>NQ 17 28/4/2023</t>
  </si>
  <si>
    <t>14400/QĐ-CT-UBND 21/6/2023</t>
  </si>
  <si>
    <t>Nâng cấp đường và cải tạo, nạo vét hệ thống thoát nước khu vực Tân Phước - Tân Hải, phường Vĩnh Trường</t>
  </si>
  <si>
    <t>NQ 32 28/4/2023</t>
  </si>
  <si>
    <t>14936/QĐ-CT-UBND  12/7/2023</t>
  </si>
  <si>
    <t>Nâng cấp đường Nguyễn Hoành (đoạn trước Trường THCS Trần Hưng Đạo)</t>
  </si>
  <si>
    <t>NQ 177 21/12/2022</t>
  </si>
  <si>
    <t>1751/QĐ-CT-UBND 04/4/2023</t>
  </si>
  <si>
    <t>Nâng cấp đường Tô Ký, xã Phước Đồng</t>
  </si>
  <si>
    <t>NQ 34 28/4/2023</t>
  </si>
  <si>
    <t>14741/QĐ-CT-UBND 04/7/2023</t>
  </si>
  <si>
    <t>Nâng cấp đường thôn Phước Lộc (đoạn từ đường Đỗ Xuân Hợp đến đường Hoàng Minh Thảo), xã Phước Đồng</t>
  </si>
  <si>
    <t>NQ 33 28/4/2023</t>
  </si>
  <si>
    <t>14937/QĐ-CT-UBND 12/7/2023</t>
  </si>
  <si>
    <t>Nâng cấp đường cạnh Trại Giam; đường Đỗ Xuân Hợp (nối dài), xã Phước Đồng</t>
  </si>
  <si>
    <t>NQ 25 28/4/2023</t>
  </si>
  <si>
    <t>14807/QĐ-CT-UBND 06/7/2023</t>
  </si>
  <si>
    <t>Nâng cấp đường đi nhà ông Tấn - ông Long, thôn Phước Trung, xã Phước Đồng</t>
  </si>
  <si>
    <t>NQ 46 28/4/2023</t>
  </si>
  <si>
    <t>14944/QĐ-CT-UBND 13/7/2023</t>
  </si>
  <si>
    <t>Nâng cấp đường vào trung tâm văn hóa xã Vĩnh Hiệp</t>
  </si>
  <si>
    <t>NQ 23 28/4/2023</t>
  </si>
  <si>
    <t>14371/QĐ-CT-UBND 20/6/2023</t>
  </si>
  <si>
    <t>1846/QĐ-CT-UBND 10/4/2023</t>
  </si>
  <si>
    <t>Nâng cấp hẻm 296 (đoạn từ nhà Ngô Duy Kiêm đến nhà Nguyễn Ngọc Liêm) thôn Ngọc Hội 2, xã Vĩnh Ngọc</t>
  </si>
  <si>
    <t>NQ 94 28/7/2022</t>
  </si>
  <si>
    <t>5920/QĐ-CT-UBND 11/11/2022 điều chỉnh QĐ 5461/QĐ-CT-UBND 18/10/2022</t>
  </si>
  <si>
    <t>Nâng cấp đường Trạm Điện, xã Vĩnh Ngọc</t>
  </si>
  <si>
    <t>NQ 24 28/4/2023</t>
  </si>
  <si>
    <t>15910/QĐ-CT-UBND 05/9/2023</t>
  </si>
  <si>
    <t>Nâng cấp hẻm 222 đường Lương Định Của, xã Vĩnh Ngọc</t>
  </si>
  <si>
    <t>NQ 184 21/12/2022</t>
  </si>
  <si>
    <t>1819/QĐ-CT-UBND 06/4/2023</t>
  </si>
  <si>
    <t>14596/QĐ-CT-UBND 23/6/2023</t>
  </si>
  <si>
    <t>Nâng cấp đường và hệ thống thoát nước khu vực đường Đình Vĩnh Xuân, xã Vĩnh Thái</t>
  </si>
  <si>
    <t>NQ 35 28/4/2023</t>
  </si>
  <si>
    <t>14374/QĐ-CT-UBND 20/6/2023</t>
  </si>
  <si>
    <t>Nâng cấp đường Núi Cấm 1, Vĩnh Thái (đoạn nối ra đường trung tâm xã Vĩnh Thái)</t>
  </si>
  <si>
    <t>59/NQ-HĐND 12/7/2023</t>
  </si>
  <si>
    <t>15934/QĐ-CT-UBND 07/9/2023</t>
  </si>
  <si>
    <t>Nâng cấp đường Miếu Bà và các tuyến hẻm lân cận, xã Vĩnh Thạnh</t>
  </si>
  <si>
    <t>NQ 36 28/4/2023</t>
  </si>
  <si>
    <t>14783/QĐ-CT-UBND 05/7/2023</t>
  </si>
  <si>
    <t>Nâng cấp đường và hệ thống thoát nước các tuyến hẻm 563, 577, 587 đường 23/10, xã Vĩnh Thạnh</t>
  </si>
  <si>
    <t>NQ 180 21/12/2022</t>
  </si>
  <si>
    <t>1848/QĐ-CT-UBND 10/4/2023</t>
  </si>
  <si>
    <t>Nâng cấp đường Gò Chùa, xã Vĩnh Thạnh</t>
  </si>
  <si>
    <t>NQ 179 21/12/2022</t>
  </si>
  <si>
    <t>1572/QĐ-CT-UBND 29/3/2023</t>
  </si>
  <si>
    <t>Nâng cấp đường Bầu Trâm và các tuyến nhánh thôn Phú Trung 1, xã Vĩnh Thạnh</t>
  </si>
  <si>
    <t>NQ 178 21/12/2022</t>
  </si>
  <si>
    <t>14298/QĐ-CT-UBND 14/6/2023</t>
  </si>
  <si>
    <t>Nâng cấp đường Thượng Mốc, xã Vĩnh Thạnh</t>
  </si>
  <si>
    <t>NQ 57 12/7/2023</t>
  </si>
  <si>
    <t>16514/QĐ-CT-UBND 09/10/2023</t>
  </si>
  <si>
    <t>Nâng cấp hẻm 1157 đường 23/10; hẻm Trường Mầm non Vĩnh Trung, xã Vĩnh Trung</t>
  </si>
  <si>
    <t>NQ 29 28/4/2023</t>
  </si>
  <si>
    <t>14829/QĐ-CT-UBND
07/7/2023</t>
  </si>
  <si>
    <t>Nâng cấp cụm hẻm thôn Đồng Nhơn, xã Vĩnh Trung</t>
  </si>
  <si>
    <t>NQ 28 28/4/2023</t>
  </si>
  <si>
    <t>14813/QĐ-CT-UBND
06/7/2023</t>
  </si>
  <si>
    <t>10763/QĐ-CT-UBND
15/5/2023</t>
  </si>
  <si>
    <t>NS tỉnh bổ sung có mục tiêu năm 2023: 7.700 tr đồng
Năm 2025 4.800 tr đồng</t>
  </si>
  <si>
    <t>Hệ thống thoát nước tuyến chính từ nhà ông Nguyễn Công Trượng đến nhà bà Nguyễn Thị Tú và các tuyến nhánh tổ 14 phường Ngọc Hiệp</t>
  </si>
  <si>
    <t>UBND Phường Ngọc Hiệp</t>
  </si>
  <si>
    <t>NQ 10 28/4/2023</t>
  </si>
  <si>
    <t>15348/QĐ-CT-UBND ngày 08/8/2023</t>
  </si>
  <si>
    <t>Hệ thống thoát nước các tuyến hẻm đường Củ Chi, Bắc Sơn, phường Vĩnh Hải</t>
  </si>
  <si>
    <t>UBND phường Vĩnh Hải</t>
  </si>
  <si>
    <t>NQ 70 12/7/2023</t>
  </si>
  <si>
    <t>16417/QĐ-CT-UBND
03/10/2023</t>
  </si>
  <si>
    <t>Cải tạo hệ thống thoát nước các tuyến hẻm còn lại khu vực Sơn Thủy, phường Vĩnh Phước</t>
  </si>
  <si>
    <t>NQ 74 12/7/2023</t>
  </si>
  <si>
    <t>16852/QĐ-CT-UBND 27/10/2023</t>
  </si>
  <si>
    <t>Hệ thống thoát nước khu vực thôn Thủy Tú, xã Vĩnh Thái</t>
  </si>
  <si>
    <t>NQ 08 28/4/2023</t>
  </si>
  <si>
    <t>14782/QĐ-CT-UBND 05/7/2023</t>
  </si>
  <si>
    <t>Hệ thống thoát nước đường Bầu Mác, thôn Phú Trung 2, xã Vĩnh Thạnh</t>
  </si>
  <si>
    <t>NQ 58 12/7/2023</t>
  </si>
  <si>
    <t>16851/QĐ-CT-UBND 27/10/2023</t>
  </si>
  <si>
    <t>Lĩnh vực Y tế</t>
  </si>
  <si>
    <t>Nâng cấp, cải tạo trạm y tế phường Phước Long – Hạng mục Khối nhà làm việc, cổng tưởng rào, sân nền, nhà xe</t>
  </si>
  <si>
    <t>Trung tâm Y tế thành phố</t>
  </si>
  <si>
    <t>63/NQ-HĐND ngày 17/7/2023</t>
  </si>
  <si>
    <t>16591/QĐ-CT-UBND ngày 13/10/2023</t>
  </si>
  <si>
    <t>Sửa chữa, cải tạo chợ Vĩnh Trường</t>
  </si>
  <si>
    <t>UBND phường 
Vĩnh Trường</t>
  </si>
  <si>
    <t>60/NQ-HĐND ngày 12/7/2023</t>
  </si>
  <si>
    <t>16413/QĐ-CT-UBND 03/10/2023</t>
  </si>
  <si>
    <t>Cải tạo, sửa chữa chợ Hòn Rớ, xã Phước Đồng</t>
  </si>
  <si>
    <t>NQ 13 28/4/2023</t>
  </si>
  <si>
    <t>16917/QĐ-CT-UBND 02/11/2023</t>
  </si>
  <si>
    <t>Năm 2025 4.046 tr đồng</t>
  </si>
  <si>
    <t>Lĩnh vực văn hóa, thông tin, thể thao</t>
  </si>
  <si>
    <t>Nâng cấp, cải tạo Trung tâm Văn hóa - Thông tin và Thể thao khu vực Hòn Rớ, xã Phước Đồng</t>
  </si>
  <si>
    <t>NQ 20 28/4/2023</t>
  </si>
  <si>
    <t>14814/QĐ-CT-UBND  06/7/2023</t>
  </si>
  <si>
    <t>Cải tạo, sửa chữa nhà văn hóa 21 Nguyễn Thị Minh Khai, phường Lộc Thọ</t>
  </si>
  <si>
    <t>NQ 183 21/12/2022</t>
  </si>
  <si>
    <t>14641/QĐ-CT-UBND 28/3/2023</t>
  </si>
  <si>
    <t>NSTP 80% + NS cấp xã 20%</t>
  </si>
  <si>
    <t>Xây dựng nhà văn hóa 90 Đồng Nai, phường Phước Hải</t>
  </si>
  <si>
    <t>NQ 141 07/10/2022</t>
  </si>
  <si>
    <t>1574/QĐ-CT-UBND 29/3/2023</t>
  </si>
  <si>
    <t>Cải tạo, sửa chữa Nhà văn hóa tổ Phước Lộc, phường Phước Hải</t>
  </si>
  <si>
    <t>NQ 187 21/12/2022</t>
  </si>
  <si>
    <t>1407/QĐ-CT-UBND 27/3/2023</t>
  </si>
  <si>
    <t>Sửa chữa nhà văn hóa Khóm Đồng Dưa, Khóm Thái Nguyên, Khóm Máy Nước, Khóm Quốc Tuấn, Khóm Vườn Dương, phường Phước Tân,</t>
  </si>
  <si>
    <t>NQ 88 28/7/2022</t>
  </si>
  <si>
    <t>1403/QĐ-CT-UBND
27/3/202</t>
  </si>
  <si>
    <t>Cải tạo, sửa chữa nhà bia liệt sỹ phường Xương Huân, khu vệ sinh, cổng, tường rào (số 73, đường Bến Chợ)</t>
  </si>
  <si>
    <t>UBND phường Xương Huân</t>
  </si>
  <si>
    <t>NQ 05 28/4/2023</t>
  </si>
  <si>
    <t>14801/QĐ-CT-UBND ngày 06/7/2023</t>
  </si>
  <si>
    <t>Sửa chữa nhà văn hóa thôn Phước Tân, xã Phước Đồng</t>
  </si>
  <si>
    <t>NQ 185 21/12/2022</t>
  </si>
  <si>
    <t>1421/QĐ-CT-UBND 28/3/2023</t>
  </si>
  <si>
    <t>Sửa chữa Trung tâm văn hóa thể thao xã Phước Đồng</t>
  </si>
  <si>
    <t>NQ 186 21/12/2022</t>
  </si>
  <si>
    <t>1402/QĐ-CT-UBND 27/3/2023</t>
  </si>
  <si>
    <t>Cải tạo, sửa chữa nhà văn hóa thôn Ngọc Hội 2, xã Vĩnh Ngọc</t>
  </si>
  <si>
    <t>NQ 91 28/7/2022</t>
  </si>
  <si>
    <t>1921/QĐ-CT-UBND 12/4/2023</t>
  </si>
  <si>
    <t>Sửa chữa Nhà văn hóa thôn Phú Trung 2, xã Vĩnh Thạnh</t>
  </si>
  <si>
    <t>NQ 181 21/12/2022</t>
  </si>
  <si>
    <t>14250/QĐ-CT-UBND 13/6/2023</t>
  </si>
  <si>
    <t>Sửa chữa nhà văn hóa thôn Phú Bình</t>
  </si>
  <si>
    <t>NQ 06 28/4/2023</t>
  </si>
  <si>
    <t>14373/QĐ-CT-UBND 20/6/2023</t>
  </si>
  <si>
    <t>Sửa chữa nhà văn hóa thôn Tây, xã Vĩnh Phương</t>
  </si>
  <si>
    <t>NQ 64 12/7/2023</t>
  </si>
  <si>
    <t>16850/QĐ-CT-UBND
27/10/2023</t>
  </si>
  <si>
    <t>Sửa chữa nhà văn hóa thôn Như Xuân 2, xã Vĩnh Phương</t>
  </si>
  <si>
    <t>NQ 65 12/7/2023</t>
  </si>
  <si>
    <t>16609/QĐ-CT-UBND
16/10/2023</t>
  </si>
  <si>
    <t>13912/QĐ-CT-UBND 29/5/2023</t>
  </si>
  <si>
    <t>13913/QĐ-CT-UBND 29/5/2023</t>
  </si>
  <si>
    <t>Sửa chữa, nâng cấp hệ thống chiếu sáng bãi biển đường Trần Phú (đoạn từ đường Nguyễn Bỉnh Khiêm đến Ana Mandara)</t>
  </si>
  <si>
    <t>NQ 172 21/12/2022</t>
  </si>
  <si>
    <t>1836/QĐ-CT-UBND 07/4/2023</t>
  </si>
  <si>
    <t>Sửa chữa, cải tạo công viên Sứa Biển</t>
  </si>
  <si>
    <t>NQ 171 21/12/2022</t>
  </si>
  <si>
    <t>14258/QĐ-CT-UBND 13/6/2023</t>
  </si>
  <si>
    <t>Nâng cấp, cải tạo hệ thống chiếu sáng tượng đài Chiến Thắng</t>
  </si>
  <si>
    <t>NQ 07 28/4/2023</t>
  </si>
  <si>
    <t>15440/QĐ-CT-UBND 10/8/2023</t>
  </si>
  <si>
    <t>Kè chống sạt lở đường Phạm Văn Đồng, tổ 35 Sơn Hải, phường Vĩnh Thọ</t>
  </si>
  <si>
    <t>NQ 190 21/12/2022</t>
  </si>
  <si>
    <t>9179/QĐ-CT-UBND 09/5/2023</t>
  </si>
  <si>
    <t>Nâng cấp, sửa chữa, cái tạo hạ tầng Khu dân cư tổ 3, tổ 5 Trường Sơn, phường Vĩnh Trường</t>
  </si>
  <si>
    <t>UBND Phường Vĩnh Trường</t>
  </si>
  <si>
    <t>NQ 12 28/4/2023</t>
  </si>
  <si>
    <t>15825/QĐ-CT-UBND 30/8/2023</t>
  </si>
  <si>
    <t>Kè chống sạt lở thượng, hạ lưu cầu Bầu Sa và gia cố mái taluy bảo vệ lề đường (hạ lưu thoát nước) đường Nguyễn Lương Bằng, đoạn từ Công ty Hoàng Vân đến qua cầu Bầu Sa, xã Vĩnh Phương</t>
  </si>
  <si>
    <t>NQ 11 28/4/2023</t>
  </si>
  <si>
    <t>15353/QĐ-CT-UBND
08/8/2023</t>
  </si>
  <si>
    <t>Bố trí vốn chuẩn bị đầu tư, thanh toán công nợ quyết toán vốn dự án hoàn thành trong kỳ và Hoàn trả quỹ phát triển đất tỉnh theo Nghị quyết số 09/2020/NQ-HĐND ngày 7/12/2020 của HĐND tỉnh Khánh Hòa</t>
  </si>
  <si>
    <t>Đầu tư xây dựng nhà ở cho các hộ dân tại khu vực có nguy cơ sạt lở đất thuộc xã Phường và phường Vĩnh Trường</t>
  </si>
  <si>
    <t>Bố trí vốn chuẩn bị đầu tư theo QĐ phê duyệt dự toán số 17335 ngày 02/11/2021 của UBND thành phố</t>
  </si>
  <si>
    <t>Tu bổ Di tích Đình Trường Đông, phường Vĩnh Trường, thành phố Nha Trang</t>
  </si>
  <si>
    <t>Bố trí vốn chuẩn bị đầu tư theo QĐ phê duyệt dự toán số 16894 ngày 01/11/2023 của UBND thành phố</t>
  </si>
  <si>
    <r>
      <t xml:space="preserve">Vốn phân cấp ngân sách xã </t>
    </r>
    <r>
      <rPr>
        <b/>
        <i/>
        <sz val="12"/>
        <color indexed="10"/>
        <rFont val="Times New Roman"/>
        <family val="1"/>
      </rPr>
      <t>(trích lại 12% nguồn thu tiền sử dụng đất tại Nghị quyết số 29/2022/NQ-HĐND ngày 09/12/2022 của HĐND tỉnh)</t>
    </r>
  </si>
  <si>
    <t>Chi tiết theo Phụ lục II đính kèm</t>
  </si>
  <si>
    <t>YT</t>
  </si>
  <si>
    <t>(Kèm theo Quyết định số   21 /QĐ-UBND ngày  10 /01/2024 của UBND thành phố Nha Trang)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</si>
</sst>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Red]#,##0"/>
    <numFmt numFmtId="178" formatCode="0;[Red]0"/>
    <numFmt numFmtId="179" formatCode="0;\-0;;@"/>
    <numFmt numFmtId="180" formatCode="0.0%"/>
    <numFmt numFmtId="181" formatCode="#,##0.00;[Red]#,##0.00"/>
  </numFmts>
  <fonts count="100">
    <font>
      <sz val="10"/>
      <name val="Arial"/>
      <family val="0"/>
    </font>
    <font>
      <b/>
      <sz val="12"/>
      <color indexed="8"/>
      <name val="Times New Roman"/>
      <family val="1"/>
    </font>
    <font>
      <sz val="12"/>
      <name val="Times New Roman"/>
      <family val="1"/>
    </font>
    <font>
      <i/>
      <sz val="12"/>
      <color indexed="8"/>
      <name val="Times New Roman"/>
      <family val="1"/>
    </font>
    <font>
      <b/>
      <sz val="12"/>
      <name val="Times New Roman"/>
      <family val="1"/>
    </font>
    <font>
      <b/>
      <sz val="12.5"/>
      <color indexed="8"/>
      <name val="Times New Roman"/>
      <family val="1"/>
    </font>
    <font>
      <sz val="10"/>
      <name val="Helv"/>
      <family val="2"/>
    </font>
    <font>
      <sz val="13"/>
      <name val="Times New Roman"/>
      <family val="1"/>
    </font>
    <font>
      <b/>
      <sz val="11"/>
      <name val="Times New Roman"/>
      <family val="1"/>
    </font>
    <font>
      <sz val="8"/>
      <name val="Arial"/>
      <family val="2"/>
    </font>
    <font>
      <sz val="12"/>
      <color indexed="8"/>
      <name val="Times New Roman"/>
      <family val="1"/>
    </font>
    <font>
      <b/>
      <sz val="14"/>
      <color indexed="8"/>
      <name val="Times New Roman"/>
      <family val="1"/>
    </font>
    <font>
      <b/>
      <sz val="13"/>
      <name val="Times New Roman"/>
      <family val="1"/>
    </font>
    <font>
      <i/>
      <sz val="13"/>
      <name val="Times New Roman"/>
      <family val="1"/>
    </font>
    <font>
      <b/>
      <i/>
      <sz val="13"/>
      <name val="Times New Roman"/>
      <family val="1"/>
    </font>
    <font>
      <b/>
      <sz val="13.5"/>
      <name val="Times New Roman"/>
      <family val="1"/>
    </font>
    <font>
      <sz val="13.5"/>
      <name val="Times New Roman"/>
      <family val="1"/>
    </font>
    <font>
      <i/>
      <sz val="13.5"/>
      <name val="Times New Roman"/>
      <family val="1"/>
    </font>
    <font>
      <b/>
      <sz val="11"/>
      <color indexed="8"/>
      <name val="Times New Roman"/>
      <family val="1"/>
    </font>
    <font>
      <b/>
      <sz val="14"/>
      <name val="Times New Roman"/>
      <family val="1"/>
    </font>
    <font>
      <i/>
      <sz val="12"/>
      <name val="Times New Roman"/>
      <family val="1"/>
    </font>
    <font>
      <i/>
      <sz val="14"/>
      <name val="Times New Roman"/>
      <family val="1"/>
    </font>
    <font>
      <sz val="11"/>
      <color indexed="8"/>
      <name val="Calibri"/>
      <family val="2"/>
    </font>
    <font>
      <b/>
      <sz val="10.5"/>
      <name val="Times New Roman"/>
      <family val="1"/>
    </font>
    <font>
      <sz val="10.5"/>
      <name val="Times New Roman"/>
      <family val="1"/>
    </font>
    <font>
      <sz val="11"/>
      <name val="Times New Roman"/>
      <family val="1"/>
    </font>
    <font>
      <sz val="14"/>
      <name val="Times New Roman"/>
      <family val="1"/>
    </font>
    <font>
      <sz val="11"/>
      <name val="Helv"/>
      <family val="2"/>
    </font>
    <font>
      <b/>
      <sz val="13.5"/>
      <color indexed="8"/>
      <name val="Times New Roman"/>
      <family val="1"/>
    </font>
    <font>
      <b/>
      <i/>
      <sz val="12"/>
      <name val="Times New Roman"/>
      <family val="1"/>
    </font>
    <font>
      <i/>
      <sz val="11.5"/>
      <name val="Times New Roman"/>
      <family val="1"/>
    </font>
    <font>
      <b/>
      <sz val="14"/>
      <color indexed="12"/>
      <name val="Times New Roman"/>
      <family val="1"/>
    </font>
    <font>
      <sz val="12"/>
      <color indexed="10"/>
      <name val="Times New Roman"/>
      <family val="1"/>
    </font>
    <font>
      <b/>
      <sz val="12"/>
      <color indexed="10"/>
      <name val="Times New Roman"/>
      <family val="1"/>
    </font>
    <font>
      <sz val="12"/>
      <name val="VNI-Times"/>
      <family val="0"/>
    </font>
    <font>
      <b/>
      <i/>
      <sz val="12"/>
      <color indexed="10"/>
      <name val="Times New Roman"/>
      <family val="1"/>
    </font>
    <font>
      <i/>
      <sz val="1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b/>
      <sz val="12"/>
      <color indexed="12"/>
      <name val="Times New Roman"/>
      <family val="1"/>
    </font>
    <font>
      <sz val="12"/>
      <color indexed="12"/>
      <name val="Times New Roman"/>
      <family val="1"/>
    </font>
    <font>
      <b/>
      <i/>
      <sz val="12"/>
      <color indexed="30"/>
      <name val="Times New Roman"/>
      <family val="1"/>
    </font>
    <font>
      <sz val="12"/>
      <color indexed="9"/>
      <name val="Times New Roman"/>
      <family val="1"/>
    </font>
    <font>
      <b/>
      <sz val="12"/>
      <color indexed="9"/>
      <name val="Times New Roman"/>
      <family val="1"/>
    </font>
    <font>
      <i/>
      <sz val="14"/>
      <color indexed="10"/>
      <name val="Times New Roman"/>
      <family val="1"/>
    </font>
    <font>
      <sz val="11"/>
      <color indexed="8"/>
      <name val="Times New Roman"/>
      <family val="1"/>
    </font>
    <font>
      <sz val="11"/>
      <color indexed="12"/>
      <name val="Calibri"/>
      <family val="2"/>
    </font>
    <font>
      <b/>
      <sz val="11"/>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00"/>
      <name val="Times New Roman"/>
      <family val="1"/>
    </font>
    <font>
      <sz val="14"/>
      <color theme="1"/>
      <name val="Times New Roman"/>
      <family val="1"/>
    </font>
    <font>
      <sz val="14"/>
      <color rgb="FF000000"/>
      <name val="Times New Roman"/>
      <family val="1"/>
    </font>
    <font>
      <b/>
      <sz val="12"/>
      <color rgb="FFFF0000"/>
      <name val="Times New Roman"/>
      <family val="1"/>
    </font>
    <font>
      <b/>
      <sz val="12"/>
      <color rgb="FF0000FF"/>
      <name val="Times New Roman"/>
      <family val="1"/>
    </font>
    <font>
      <sz val="12"/>
      <color rgb="FFFF0000"/>
      <name val="Times New Roman"/>
      <family val="1"/>
    </font>
    <font>
      <sz val="12"/>
      <color rgb="FF0000FF"/>
      <name val="Times New Roman"/>
      <family val="1"/>
    </font>
    <font>
      <b/>
      <i/>
      <sz val="12"/>
      <color rgb="FF0070C0"/>
      <name val="Times New Roman"/>
      <family val="1"/>
    </font>
    <font>
      <sz val="12"/>
      <color theme="0"/>
      <name val="Times New Roman"/>
      <family val="1"/>
    </font>
    <font>
      <b/>
      <sz val="12"/>
      <color theme="0"/>
      <name val="Times New Roman"/>
      <family val="1"/>
    </font>
    <font>
      <i/>
      <sz val="14"/>
      <color rgb="FFFF0000"/>
      <name val="Times New Roman"/>
      <family val="1"/>
    </font>
    <font>
      <sz val="11"/>
      <color theme="1"/>
      <name val="Times New Roman"/>
      <family val="1"/>
    </font>
    <font>
      <b/>
      <sz val="14"/>
      <color theme="1"/>
      <name val="Times New Roman"/>
      <family val="1"/>
    </font>
    <font>
      <sz val="11"/>
      <color rgb="FF0000FF"/>
      <name val="Calibri"/>
      <family val="2"/>
    </font>
    <font>
      <b/>
      <sz val="11"/>
      <color rgb="FF0000FF"/>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style="thin"/>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style="hair"/>
    </border>
    <border>
      <left style="thin">
        <color indexed="8"/>
      </left>
      <right style="thin">
        <color indexed="8"/>
      </right>
      <top>
        <color indexed="63"/>
      </top>
      <bottom style="thin"/>
    </border>
    <border>
      <left style="thin">
        <color indexed="8"/>
      </left>
      <right>
        <color indexed="63"/>
      </right>
      <top>
        <color indexed="63"/>
      </top>
      <bottom style="hair">
        <color indexed="8"/>
      </bottom>
    </border>
    <border>
      <left>
        <color indexed="63"/>
      </left>
      <right style="thin"/>
      <top style="hair"/>
      <bottom style="hair"/>
    </border>
    <border>
      <left style="thin">
        <color indexed="8"/>
      </left>
      <right style="thin">
        <color indexed="8"/>
      </right>
      <top style="hair">
        <color indexed="8"/>
      </top>
      <bottom>
        <color indexed="63"/>
      </bottom>
    </border>
    <border>
      <left>
        <color indexed="63"/>
      </left>
      <right style="thin"/>
      <top style="hair"/>
      <bottom>
        <color indexed="63"/>
      </bottom>
    </border>
    <border>
      <left>
        <color indexed="63"/>
      </left>
      <right style="thin"/>
      <top style="hair">
        <color indexed="8"/>
      </top>
      <bottom style="hair">
        <color indexed="8"/>
      </bottom>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2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2" fillId="0" borderId="0">
      <alignment/>
      <protection/>
    </xf>
    <xf numFmtId="0" fontId="22" fillId="0" borderId="0">
      <alignment/>
      <protection/>
    </xf>
    <xf numFmtId="0" fontId="3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right" vertical="top" wrapText="1"/>
    </xf>
    <xf numFmtId="0" fontId="7" fillId="0" borderId="0" xfId="0" applyFont="1" applyAlignment="1">
      <alignment/>
    </xf>
    <xf numFmtId="0" fontId="5" fillId="0" borderId="0" xfId="0" applyFont="1" applyAlignment="1">
      <alignment horizontal="left"/>
    </xf>
    <xf numFmtId="0" fontId="3" fillId="0" borderId="0" xfId="0" applyFont="1" applyAlignment="1">
      <alignment/>
    </xf>
    <xf numFmtId="0" fontId="8" fillId="0" borderId="10" xfId="0" applyFont="1" applyBorder="1" applyAlignment="1">
      <alignment horizontal="center" vertical="top" wrapText="1"/>
    </xf>
    <xf numFmtId="0" fontId="4" fillId="0" borderId="10" xfId="0" applyFont="1" applyBorder="1" applyAlignment="1">
      <alignment horizontal="center" vertical="center" wrapText="1"/>
    </xf>
    <xf numFmtId="0" fontId="3" fillId="0" borderId="0" xfId="0" applyFont="1" applyAlignment="1">
      <alignment vertical="top"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1" xfId="0" applyFont="1" applyBorder="1" applyAlignment="1">
      <alignment horizontal="center" vertical="top" wrapText="1"/>
    </xf>
    <xf numFmtId="3" fontId="12" fillId="0" borderId="11" xfId="0" applyNumberFormat="1" applyFont="1" applyBorder="1" applyAlignment="1">
      <alignment vertical="top" wrapText="1"/>
    </xf>
    <xf numFmtId="0" fontId="12" fillId="0" borderId="12" xfId="0" applyFont="1" applyBorder="1" applyAlignment="1">
      <alignment horizontal="center" vertical="top" wrapText="1"/>
    </xf>
    <xf numFmtId="0" fontId="12" fillId="0" borderId="12" xfId="0" applyFont="1" applyBorder="1" applyAlignment="1">
      <alignment vertical="top" wrapText="1"/>
    </xf>
    <xf numFmtId="3" fontId="12" fillId="0" borderId="12" xfId="0" applyNumberFormat="1" applyFont="1" applyBorder="1" applyAlignment="1">
      <alignment vertical="top" wrapText="1"/>
    </xf>
    <xf numFmtId="0" fontId="7" fillId="0" borderId="12" xfId="0" applyFont="1" applyBorder="1" applyAlignment="1">
      <alignment horizontal="center" vertical="top" wrapText="1"/>
    </xf>
    <xf numFmtId="0" fontId="7" fillId="0" borderId="12" xfId="0" applyFont="1" applyBorder="1" applyAlignment="1">
      <alignment vertical="top" wrapText="1"/>
    </xf>
    <xf numFmtId="3" fontId="7" fillId="0" borderId="12" xfId="0" applyNumberFormat="1" applyFont="1" applyBorder="1" applyAlignment="1">
      <alignment vertical="top" wrapText="1"/>
    </xf>
    <xf numFmtId="0" fontId="13" fillId="0" borderId="12" xfId="0" applyFont="1" applyBorder="1" applyAlignment="1">
      <alignment horizontal="center" vertical="top" wrapText="1"/>
    </xf>
    <xf numFmtId="0" fontId="13" fillId="0" borderId="12" xfId="0" applyFont="1" applyBorder="1" applyAlignment="1">
      <alignment vertical="top" wrapText="1"/>
    </xf>
    <xf numFmtId="3" fontId="13" fillId="0" borderId="12" xfId="0" applyNumberFormat="1" applyFont="1" applyBorder="1" applyAlignment="1">
      <alignment vertical="top" wrapText="1"/>
    </xf>
    <xf numFmtId="3" fontId="14" fillId="0" borderId="12" xfId="0" applyNumberFormat="1" applyFont="1" applyBorder="1" applyAlignment="1">
      <alignment vertical="top" wrapText="1"/>
    </xf>
    <xf numFmtId="0" fontId="12" fillId="0" borderId="13" xfId="0" applyFont="1" applyBorder="1" applyAlignment="1">
      <alignment horizontal="center" vertical="top" wrapText="1"/>
    </xf>
    <xf numFmtId="0" fontId="12" fillId="0" borderId="13" xfId="0" applyFont="1" applyBorder="1" applyAlignment="1">
      <alignment vertical="top" wrapText="1"/>
    </xf>
    <xf numFmtId="0" fontId="7" fillId="0" borderId="13" xfId="0" applyFont="1" applyBorder="1" applyAlignment="1">
      <alignment vertical="top" wrapText="1"/>
    </xf>
    <xf numFmtId="0" fontId="15" fillId="0" borderId="10" xfId="0" applyFont="1" applyBorder="1" applyAlignment="1">
      <alignment horizontal="center" vertical="top" wrapText="1"/>
    </xf>
    <xf numFmtId="3" fontId="15" fillId="0" borderId="10" xfId="0" applyNumberFormat="1" applyFont="1" applyBorder="1" applyAlignment="1">
      <alignment horizontal="right" vertical="top" wrapText="1"/>
    </xf>
    <xf numFmtId="0" fontId="15" fillId="0" borderId="11" xfId="0" applyFont="1" applyBorder="1" applyAlignment="1">
      <alignment horizontal="center" vertical="top" wrapText="1"/>
    </xf>
    <xf numFmtId="0" fontId="15" fillId="0" borderId="11" xfId="0" applyFont="1" applyBorder="1" applyAlignment="1">
      <alignment vertical="top" wrapText="1"/>
    </xf>
    <xf numFmtId="3" fontId="15" fillId="0" borderId="11" xfId="0" applyNumberFormat="1" applyFont="1" applyBorder="1" applyAlignment="1">
      <alignment horizontal="right" vertical="top" wrapText="1"/>
    </xf>
    <xf numFmtId="0" fontId="15" fillId="0" borderId="12" xfId="0" applyFont="1" applyBorder="1" applyAlignment="1">
      <alignment horizontal="center" vertical="top" wrapText="1"/>
    </xf>
    <xf numFmtId="0" fontId="15" fillId="0" borderId="12" xfId="0" applyFont="1" applyBorder="1" applyAlignment="1">
      <alignment vertical="top" wrapText="1"/>
    </xf>
    <xf numFmtId="3" fontId="15" fillId="0" borderId="12" xfId="0" applyNumberFormat="1" applyFont="1" applyBorder="1" applyAlignment="1">
      <alignment horizontal="right" vertical="top" wrapText="1"/>
    </xf>
    <xf numFmtId="0" fontId="16" fillId="0" borderId="12" xfId="0" applyFont="1" applyBorder="1" applyAlignment="1">
      <alignment horizontal="center" vertical="top" wrapText="1"/>
    </xf>
    <xf numFmtId="0" fontId="17" fillId="0" borderId="12" xfId="0" applyFont="1" applyBorder="1" applyAlignment="1">
      <alignment vertical="top" wrapText="1"/>
    </xf>
    <xf numFmtId="0" fontId="16" fillId="0" borderId="12" xfId="0" applyFont="1" applyBorder="1" applyAlignment="1">
      <alignment horizontal="right" vertical="top" wrapText="1"/>
    </xf>
    <xf numFmtId="0" fontId="16" fillId="0" borderId="12" xfId="0" applyFont="1" applyBorder="1" applyAlignment="1">
      <alignment vertical="top" wrapText="1"/>
    </xf>
    <xf numFmtId="3" fontId="16" fillId="0" borderId="12" xfId="0" applyNumberFormat="1" applyFont="1" applyBorder="1" applyAlignment="1">
      <alignment horizontal="right" vertical="top" wrapText="1"/>
    </xf>
    <xf numFmtId="0" fontId="15" fillId="0" borderId="13" xfId="0" applyFont="1" applyBorder="1" applyAlignment="1">
      <alignment horizontal="center" vertical="top" wrapText="1"/>
    </xf>
    <xf numFmtId="0" fontId="15" fillId="0" borderId="13" xfId="0" applyFont="1" applyBorder="1" applyAlignment="1">
      <alignment vertical="top" wrapText="1"/>
    </xf>
    <xf numFmtId="0" fontId="16" fillId="0" borderId="13" xfId="0" applyFont="1" applyBorder="1" applyAlignment="1">
      <alignment horizontal="right" vertical="top"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3" fontId="2" fillId="0" borderId="11"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3" fontId="4" fillId="0" borderId="11" xfId="0" applyNumberFormat="1" applyFont="1" applyBorder="1" applyAlignment="1">
      <alignment horizontal="right" vertical="center" wrapText="1"/>
    </xf>
    <xf numFmtId="0" fontId="2" fillId="0" borderId="11" xfId="0" applyFont="1" applyBorder="1" applyAlignment="1">
      <alignment horizontal="right" vertical="center" wrapText="1"/>
    </xf>
    <xf numFmtId="0" fontId="2" fillId="0" borderId="0" xfId="0" applyFont="1" applyAlignment="1">
      <alignment vertical="center"/>
    </xf>
    <xf numFmtId="0" fontId="10" fillId="0" borderId="10" xfId="0" applyFont="1" applyBorder="1" applyAlignment="1">
      <alignment horizontal="center" vertical="center" wrapText="1"/>
    </xf>
    <xf numFmtId="0" fontId="18" fillId="0" borderId="10" xfId="0" applyFont="1" applyBorder="1" applyAlignment="1">
      <alignment horizontal="center" vertical="top" wrapText="1"/>
    </xf>
    <xf numFmtId="0" fontId="10" fillId="0" borderId="10" xfId="0" applyFont="1" applyBorder="1" applyAlignment="1">
      <alignment vertical="top" wrapText="1"/>
    </xf>
    <xf numFmtId="0" fontId="1" fillId="0" borderId="10" xfId="0" applyFont="1" applyBorder="1" applyAlignment="1">
      <alignment horizontal="center" vertical="top" wrapText="1"/>
    </xf>
    <xf numFmtId="3" fontId="1" fillId="0" borderId="10" xfId="0" applyNumberFormat="1" applyFont="1" applyBorder="1" applyAlignment="1">
      <alignment vertical="top" wrapText="1"/>
    </xf>
    <xf numFmtId="0" fontId="10" fillId="0" borderId="11" xfId="0" applyFont="1" applyBorder="1" applyAlignment="1">
      <alignment vertical="top" wrapText="1"/>
    </xf>
    <xf numFmtId="3" fontId="10" fillId="0" borderId="11" xfId="0" applyNumberFormat="1" applyFont="1" applyBorder="1" applyAlignment="1">
      <alignment vertical="top" wrapText="1"/>
    </xf>
    <xf numFmtId="0" fontId="10" fillId="0" borderId="14" xfId="0" applyFont="1" applyBorder="1" applyAlignment="1">
      <alignment vertical="top" wrapText="1"/>
    </xf>
    <xf numFmtId="3" fontId="10" fillId="0" borderId="14" xfId="0" applyNumberFormat="1" applyFont="1" applyBorder="1" applyAlignment="1">
      <alignment vertical="top" wrapText="1"/>
    </xf>
    <xf numFmtId="0" fontId="2" fillId="0" borderId="15"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3" fontId="4" fillId="0" borderId="11" xfId="0" applyNumberFormat="1"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3" fontId="4" fillId="0" borderId="12" xfId="0" applyNumberFormat="1" applyFont="1" applyBorder="1" applyAlignment="1">
      <alignment vertical="center" wrapText="1"/>
    </xf>
    <xf numFmtId="3" fontId="2" fillId="0" borderId="12" xfId="0" applyNumberFormat="1" applyFont="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3" fontId="4" fillId="0" borderId="13" xfId="0" applyNumberFormat="1" applyFont="1" applyBorder="1" applyAlignment="1">
      <alignment vertical="center" wrapText="1"/>
    </xf>
    <xf numFmtId="3" fontId="4" fillId="0" borderId="13" xfId="0" applyNumberFormat="1" applyFont="1" applyBorder="1" applyAlignment="1">
      <alignment horizontal="right" vertical="center" wrapText="1"/>
    </xf>
    <xf numFmtId="3" fontId="4" fillId="0" borderId="12" xfId="0" applyNumberFormat="1" applyFont="1" applyBorder="1" applyAlignment="1">
      <alignment horizontal="right" vertical="center" wrapText="1"/>
    </xf>
    <xf numFmtId="0" fontId="2" fillId="0" borderId="15" xfId="0" applyFont="1" applyFill="1" applyBorder="1" applyAlignment="1">
      <alignment vertical="center"/>
    </xf>
    <xf numFmtId="49" fontId="2" fillId="0" borderId="15" xfId="0" applyNumberFormat="1" applyFont="1" applyFill="1" applyBorder="1" applyAlignment="1">
      <alignment vertical="center"/>
    </xf>
    <xf numFmtId="49" fontId="8" fillId="0" borderId="10" xfId="0" applyNumberFormat="1" applyFont="1" applyFill="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xf>
    <xf numFmtId="0" fontId="4" fillId="0" borderId="10" xfId="0" applyFont="1" applyBorder="1" applyAlignment="1">
      <alignment horizontal="center"/>
    </xf>
    <xf numFmtId="49" fontId="8" fillId="0" borderId="10" xfId="0" applyNumberFormat="1" applyFont="1" applyFill="1" applyBorder="1" applyAlignment="1">
      <alignment horizontal="left" vertical="center"/>
    </xf>
    <xf numFmtId="3" fontId="23" fillId="0" borderId="10" xfId="42" applyNumberFormat="1" applyFont="1" applyFill="1" applyBorder="1" applyAlignment="1">
      <alignment horizontal="right" vertical="center"/>
    </xf>
    <xf numFmtId="49" fontId="8" fillId="0" borderId="16" xfId="0" applyNumberFormat="1" applyFont="1" applyFill="1" applyBorder="1" applyAlignment="1">
      <alignment horizontal="left" vertical="center"/>
    </xf>
    <xf numFmtId="0" fontId="24" fillId="0" borderId="16" xfId="0" applyFont="1" applyBorder="1" applyAlignment="1">
      <alignment/>
    </xf>
    <xf numFmtId="49" fontId="25" fillId="0" borderId="15" xfId="0" applyNumberFormat="1" applyFont="1" applyFill="1" applyBorder="1" applyAlignment="1">
      <alignment horizontal="left" vertical="center"/>
    </xf>
    <xf numFmtId="49" fontId="25" fillId="0" borderId="15" xfId="0" applyNumberFormat="1" applyFont="1" applyFill="1" applyBorder="1" applyAlignment="1">
      <alignment vertical="center"/>
    </xf>
    <xf numFmtId="3" fontId="24" fillId="0" borderId="15" xfId="0" applyNumberFormat="1" applyFont="1" applyFill="1" applyBorder="1" applyAlignment="1">
      <alignment vertical="center"/>
    </xf>
    <xf numFmtId="0" fontId="4" fillId="0" borderId="0" xfId="0" applyFont="1" applyAlignment="1">
      <alignment/>
    </xf>
    <xf numFmtId="3" fontId="24" fillId="0" borderId="16" xfId="0" applyNumberFormat="1" applyFont="1" applyFill="1" applyBorder="1" applyAlignment="1">
      <alignment vertical="center"/>
    </xf>
    <xf numFmtId="3" fontId="24" fillId="0" borderId="15" xfId="0" applyNumberFormat="1" applyFont="1" applyFill="1" applyBorder="1" applyAlignment="1">
      <alignment horizontal="right" vertical="center"/>
    </xf>
    <xf numFmtId="49" fontId="25" fillId="0" borderId="17" xfId="0" applyNumberFormat="1" applyFont="1" applyFill="1" applyBorder="1" applyAlignment="1">
      <alignment vertical="center"/>
    </xf>
    <xf numFmtId="3" fontId="24" fillId="0" borderId="17" xfId="0" applyNumberFormat="1" applyFont="1" applyFill="1" applyBorder="1" applyAlignment="1">
      <alignment vertical="center"/>
    </xf>
    <xf numFmtId="176" fontId="26" fillId="0" borderId="0" xfId="42" applyNumberFormat="1" applyFont="1" applyAlignment="1">
      <alignment vertical="center"/>
    </xf>
    <xf numFmtId="0" fontId="7"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center" vertical="center"/>
    </xf>
    <xf numFmtId="3" fontId="4" fillId="0" borderId="10" xfId="0" applyNumberFormat="1" applyFont="1" applyBorder="1" applyAlignment="1">
      <alignment horizontal="right" vertical="center" wrapText="1"/>
    </xf>
    <xf numFmtId="0" fontId="4"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right" vertical="center" wrapText="1"/>
    </xf>
    <xf numFmtId="0" fontId="4" fillId="0" borderId="12" xfId="0" applyFont="1" applyBorder="1" applyAlignment="1">
      <alignment vertical="center"/>
    </xf>
    <xf numFmtId="0" fontId="4" fillId="0" borderId="18" xfId="0" applyFont="1" applyBorder="1" applyAlignment="1">
      <alignment horizontal="center" vertical="center" wrapText="1"/>
    </xf>
    <xf numFmtId="3" fontId="4" fillId="0" borderId="18" xfId="0" applyNumberFormat="1" applyFont="1" applyBorder="1" applyAlignment="1">
      <alignment horizontal="right" vertical="center" wrapText="1"/>
    </xf>
    <xf numFmtId="3" fontId="4" fillId="0" borderId="19" xfId="0" applyNumberFormat="1" applyFont="1" applyBorder="1" applyAlignment="1">
      <alignment horizontal="right" vertical="center" wrapText="1"/>
    </xf>
    <xf numFmtId="0" fontId="2" fillId="0" borderId="14" xfId="0" applyFont="1" applyBorder="1" applyAlignment="1">
      <alignment horizontal="center" vertical="center"/>
    </xf>
    <xf numFmtId="0" fontId="20" fillId="0" borderId="18" xfId="0" applyFont="1" applyBorder="1" applyAlignment="1">
      <alignment horizontal="left" vertical="center" wrapText="1"/>
    </xf>
    <xf numFmtId="3" fontId="2" fillId="0" borderId="18" xfId="0" applyNumberFormat="1" applyFont="1" applyBorder="1" applyAlignment="1">
      <alignment horizontal="right" vertical="center" wrapText="1"/>
    </xf>
    <xf numFmtId="3" fontId="2" fillId="0" borderId="12" xfId="0" applyNumberFormat="1" applyFont="1" applyBorder="1" applyAlignment="1">
      <alignment vertical="center"/>
    </xf>
    <xf numFmtId="0" fontId="2" fillId="0" borderId="13" xfId="0" applyFont="1" applyBorder="1" applyAlignment="1">
      <alignment vertical="center"/>
    </xf>
    <xf numFmtId="3" fontId="2" fillId="0" borderId="13" xfId="0" applyNumberFormat="1" applyFont="1" applyBorder="1" applyAlignment="1">
      <alignment vertical="center"/>
    </xf>
    <xf numFmtId="0" fontId="2" fillId="0" borderId="12" xfId="0" applyFont="1" applyBorder="1" applyAlignment="1">
      <alignment horizontal="center" vertical="center"/>
    </xf>
    <xf numFmtId="0" fontId="20" fillId="0" borderId="11" xfId="0" applyFont="1" applyBorder="1" applyAlignment="1">
      <alignment vertical="center" wrapText="1"/>
    </xf>
    <xf numFmtId="0" fontId="4" fillId="0" borderId="12" xfId="0" applyFont="1" applyBorder="1" applyAlignment="1">
      <alignment horizontal="right" vertical="center" wrapText="1"/>
    </xf>
    <xf numFmtId="3" fontId="2" fillId="0" borderId="19" xfId="0" applyNumberFormat="1" applyFont="1" applyBorder="1" applyAlignment="1">
      <alignment horizontal="right" vertical="center" wrapText="1"/>
    </xf>
    <xf numFmtId="0" fontId="4" fillId="0" borderId="13" xfId="0" applyFont="1" applyBorder="1" applyAlignment="1">
      <alignment horizontal="right" vertical="center" wrapText="1"/>
    </xf>
    <xf numFmtId="0" fontId="4" fillId="0" borderId="10" xfId="0" applyFont="1" applyBorder="1" applyAlignment="1">
      <alignment horizontal="left" vertical="center" wrapText="1"/>
    </xf>
    <xf numFmtId="0" fontId="2" fillId="0" borderId="12" xfId="0" applyFont="1" applyBorder="1" applyAlignment="1" quotePrefix="1">
      <alignment vertical="center" wrapText="1"/>
    </xf>
    <xf numFmtId="0" fontId="13" fillId="0" borderId="12" xfId="0" applyFont="1" applyBorder="1" applyAlignment="1" quotePrefix="1">
      <alignment vertical="top" wrapText="1"/>
    </xf>
    <xf numFmtId="0" fontId="8" fillId="0" borderId="10" xfId="0" applyFont="1" applyBorder="1" applyAlignment="1">
      <alignment horizontal="center" vertical="center"/>
    </xf>
    <xf numFmtId="0" fontId="27" fillId="0" borderId="0" xfId="0" applyFont="1" applyAlignment="1">
      <alignment vertical="center"/>
    </xf>
    <xf numFmtId="0" fontId="27" fillId="0" borderId="10" xfId="0" applyFont="1" applyBorder="1" applyAlignment="1">
      <alignment vertical="center"/>
    </xf>
    <xf numFmtId="0" fontId="8"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5" xfId="0" applyFont="1" applyBorder="1" applyAlignment="1">
      <alignment horizontal="right" vertical="center"/>
    </xf>
    <xf numFmtId="0" fontId="25" fillId="0" borderId="15" xfId="0" applyFont="1" applyBorder="1" applyAlignment="1">
      <alignment vertical="center"/>
    </xf>
    <xf numFmtId="0" fontId="25" fillId="0" borderId="0" xfId="0" applyFont="1" applyAlignment="1">
      <alignment vertical="center"/>
    </xf>
    <xf numFmtId="0" fontId="25" fillId="0" borderId="17" xfId="0" applyFont="1" applyBorder="1" applyAlignment="1">
      <alignment horizontal="center" vertical="center"/>
    </xf>
    <xf numFmtId="3" fontId="2" fillId="0" borderId="11" xfId="0" applyNumberFormat="1" applyFont="1" applyBorder="1" applyAlignment="1">
      <alignment horizontal="center" vertical="center" wrapText="1"/>
    </xf>
    <xf numFmtId="3" fontId="2" fillId="0" borderId="20" xfId="0" applyNumberFormat="1" applyFont="1" applyBorder="1" applyAlignment="1">
      <alignment horizontal="center" vertical="center" wrapText="1"/>
    </xf>
    <xf numFmtId="3" fontId="2" fillId="0" borderId="16" xfId="0" applyNumberFormat="1" applyFont="1" applyBorder="1" applyAlignment="1">
      <alignment vertical="center"/>
    </xf>
    <xf numFmtId="3" fontId="2" fillId="0" borderId="15" xfId="0" applyNumberFormat="1" applyFont="1" applyBorder="1" applyAlignment="1">
      <alignment vertical="center"/>
    </xf>
    <xf numFmtId="3" fontId="2" fillId="0" borderId="20" xfId="0" applyNumberFormat="1" applyFont="1" applyBorder="1" applyAlignment="1">
      <alignment horizontal="right" vertical="center" wrapText="1"/>
    </xf>
    <xf numFmtId="3" fontId="2" fillId="0" borderId="21" xfId="0" applyNumberFormat="1" applyFont="1" applyBorder="1" applyAlignment="1">
      <alignment vertical="center"/>
    </xf>
    <xf numFmtId="3" fontId="2" fillId="0" borderId="15" xfId="0" applyNumberFormat="1" applyFont="1" applyFill="1" applyBorder="1" applyAlignment="1">
      <alignment vertical="center"/>
    </xf>
    <xf numFmtId="176" fontId="20" fillId="0" borderId="0" xfId="42" applyNumberFormat="1" applyFont="1" applyBorder="1" applyAlignment="1">
      <alignment horizontal="right" vertical="center"/>
    </xf>
    <xf numFmtId="0" fontId="2" fillId="0" borderId="22" xfId="0" applyFont="1" applyBorder="1" applyAlignment="1">
      <alignment vertical="center"/>
    </xf>
    <xf numFmtId="3" fontId="2" fillId="0" borderId="22" xfId="0" applyNumberFormat="1" applyFont="1" applyBorder="1" applyAlignment="1">
      <alignment vertical="center"/>
    </xf>
    <xf numFmtId="0" fontId="2" fillId="0" borderId="22" xfId="0" applyFont="1" applyBorder="1" applyAlignment="1">
      <alignment vertical="center" wrapText="1"/>
    </xf>
    <xf numFmtId="3" fontId="24" fillId="0" borderId="16" xfId="0" applyNumberFormat="1" applyFont="1" applyBorder="1" applyAlignment="1">
      <alignment/>
    </xf>
    <xf numFmtId="0" fontId="25" fillId="0" borderId="0" xfId="0" applyFont="1" applyAlignment="1">
      <alignment/>
    </xf>
    <xf numFmtId="0" fontId="21" fillId="0" borderId="0" xfId="0" applyFont="1" applyAlignment="1">
      <alignment horizontal="center" vertical="center" wrapText="1"/>
    </xf>
    <xf numFmtId="177" fontId="19" fillId="0" borderId="10" xfId="0" applyNumberFormat="1" applyFont="1" applyFill="1" applyBorder="1" applyAlignment="1">
      <alignment horizontal="center" vertical="center" wrapText="1"/>
    </xf>
    <xf numFmtId="49" fontId="19" fillId="0" borderId="10" xfId="42"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0" fontId="19" fillId="0" borderId="0" xfId="0" applyFont="1" applyAlignment="1">
      <alignment horizontal="center"/>
    </xf>
    <xf numFmtId="3" fontId="31" fillId="0" borderId="10" xfId="0" applyNumberFormat="1" applyFont="1" applyBorder="1" applyAlignment="1">
      <alignment horizontal="center" vertical="center" wrapText="1"/>
    </xf>
    <xf numFmtId="0" fontId="25" fillId="0" borderId="16" xfId="0" applyFont="1" applyBorder="1" applyAlignment="1">
      <alignment horizontal="center" vertical="center"/>
    </xf>
    <xf numFmtId="49" fontId="25" fillId="0" borderId="16" xfId="0" applyNumberFormat="1" applyFont="1" applyFill="1" applyBorder="1" applyAlignment="1">
      <alignment vertical="center"/>
    </xf>
    <xf numFmtId="0" fontId="25" fillId="0" borderId="17" xfId="0" applyFont="1" applyBorder="1" applyAlignment="1">
      <alignment horizontal="right" vertical="center"/>
    </xf>
    <xf numFmtId="3" fontId="2" fillId="0" borderId="0" xfId="0" applyNumberFormat="1" applyFont="1" applyAlignment="1">
      <alignment/>
    </xf>
    <xf numFmtId="0" fontId="4" fillId="0" borderId="22" xfId="0" applyFont="1" applyBorder="1" applyAlignment="1">
      <alignment vertical="center"/>
    </xf>
    <xf numFmtId="3" fontId="2" fillId="0" borderId="23" xfId="0" applyNumberFormat="1" applyFont="1" applyBorder="1" applyAlignment="1">
      <alignment vertical="center"/>
    </xf>
    <xf numFmtId="3" fontId="2" fillId="0" borderId="24" xfId="0" applyNumberFormat="1"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vertical="center" wrapText="1"/>
    </xf>
    <xf numFmtId="3" fontId="2" fillId="0" borderId="19" xfId="0" applyNumberFormat="1" applyFont="1" applyBorder="1" applyAlignment="1">
      <alignment vertical="center"/>
    </xf>
    <xf numFmtId="3" fontId="2" fillId="0" borderId="25" xfId="0" applyNumberFormat="1" applyFont="1" applyBorder="1" applyAlignment="1">
      <alignment vertical="center"/>
    </xf>
    <xf numFmtId="0" fontId="84" fillId="0" borderId="18" xfId="0" applyFont="1" applyBorder="1" applyAlignment="1">
      <alignment horizontal="center" vertical="center"/>
    </xf>
    <xf numFmtId="0" fontId="84" fillId="0" borderId="18" xfId="0" applyFont="1" applyBorder="1" applyAlignment="1">
      <alignment vertical="center"/>
    </xf>
    <xf numFmtId="3" fontId="84" fillId="0" borderId="18" xfId="0" applyNumberFormat="1" applyFont="1" applyBorder="1" applyAlignment="1">
      <alignment horizontal="right" vertical="center"/>
    </xf>
    <xf numFmtId="0" fontId="85" fillId="0" borderId="15" xfId="0" applyFont="1" applyBorder="1" applyAlignment="1">
      <alignment horizontal="right" vertical="center"/>
    </xf>
    <xf numFmtId="0" fontId="85" fillId="0" borderId="15" xfId="0" applyFont="1" applyBorder="1" applyAlignment="1">
      <alignment horizontal="justify" vertical="center" wrapText="1"/>
    </xf>
    <xf numFmtId="3" fontId="86" fillId="0" borderId="15" xfId="0" applyNumberFormat="1" applyFont="1" applyBorder="1" applyAlignment="1">
      <alignment horizontal="right" vertical="center" wrapText="1"/>
    </xf>
    <xf numFmtId="3" fontId="85" fillId="0" borderId="15" xfId="0" applyNumberFormat="1" applyFont="1" applyBorder="1" applyAlignment="1">
      <alignment horizontal="right" vertical="center" wrapText="1"/>
    </xf>
    <xf numFmtId="0" fontId="84" fillId="0" borderId="15" xfId="0" applyFont="1" applyBorder="1" applyAlignment="1">
      <alignment horizontal="center" vertical="center"/>
    </xf>
    <xf numFmtId="0" fontId="84" fillId="0" borderId="15" xfId="0" applyFont="1" applyBorder="1" applyAlignment="1">
      <alignment vertical="center"/>
    </xf>
    <xf numFmtId="3" fontId="84" fillId="0" borderId="15" xfId="0" applyNumberFormat="1" applyFont="1" applyBorder="1" applyAlignment="1">
      <alignment horizontal="right" vertical="center"/>
    </xf>
    <xf numFmtId="0" fontId="85" fillId="0" borderId="15" xfId="0" applyFont="1" applyBorder="1" applyAlignment="1">
      <alignment horizontal="right" vertical="center" wrapText="1"/>
    </xf>
    <xf numFmtId="0" fontId="85" fillId="0" borderId="15" xfId="0" applyFont="1" applyBorder="1" applyAlignment="1">
      <alignment vertical="center" wrapText="1"/>
    </xf>
    <xf numFmtId="0" fontId="85" fillId="0" borderId="17" xfId="0" applyFont="1" applyBorder="1" applyAlignment="1">
      <alignment horizontal="right" vertical="center"/>
    </xf>
    <xf numFmtId="0" fontId="85" fillId="0" borderId="17" xfId="0" applyFont="1" applyBorder="1" applyAlignment="1">
      <alignment horizontal="justify" vertical="center" wrapText="1"/>
    </xf>
    <xf numFmtId="3" fontId="86" fillId="0" borderId="17" xfId="0" applyNumberFormat="1" applyFont="1" applyBorder="1" applyAlignment="1">
      <alignment horizontal="right" vertical="center" wrapText="1"/>
    </xf>
    <xf numFmtId="0" fontId="85" fillId="0" borderId="17" xfId="0" applyFont="1" applyBorder="1" applyAlignment="1">
      <alignment horizontal="right" vertical="center" wrapText="1"/>
    </xf>
    <xf numFmtId="3" fontId="85" fillId="0" borderId="17" xfId="0" applyNumberFormat="1" applyFont="1" applyBorder="1" applyAlignment="1">
      <alignment horizontal="right" vertical="center" wrapText="1"/>
    </xf>
    <xf numFmtId="177" fontId="4" fillId="33" borderId="26" xfId="0" applyNumberFormat="1" applyFont="1" applyFill="1" applyBorder="1" applyAlignment="1">
      <alignment horizontal="center" vertical="center" wrapText="1"/>
    </xf>
    <xf numFmtId="177"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177" fontId="87" fillId="33" borderId="10" xfId="0" applyNumberFormat="1" applyFont="1" applyFill="1" applyBorder="1" applyAlignment="1">
      <alignment horizontal="center" vertical="center" wrapText="1"/>
    </xf>
    <xf numFmtId="3" fontId="88" fillId="33" borderId="10" xfId="0" applyNumberFormat="1" applyFont="1" applyFill="1" applyBorder="1" applyAlignment="1">
      <alignment horizontal="center" vertical="center" wrapText="1"/>
    </xf>
    <xf numFmtId="0" fontId="89" fillId="33" borderId="10" xfId="0" applyFont="1" applyFill="1" applyBorder="1" applyAlignment="1">
      <alignment vertical="center"/>
    </xf>
    <xf numFmtId="177" fontId="87" fillId="33" borderId="18" xfId="0" applyNumberFormat="1" applyFont="1" applyFill="1" applyBorder="1" applyAlignment="1">
      <alignment horizontal="right" vertical="center" wrapText="1"/>
    </xf>
    <xf numFmtId="177" fontId="87" fillId="33" borderId="18" xfId="0" applyNumberFormat="1" applyFont="1" applyFill="1" applyBorder="1" applyAlignment="1">
      <alignment horizontal="left" vertical="center" wrapText="1"/>
    </xf>
    <xf numFmtId="177" fontId="87" fillId="33" borderId="18" xfId="0" applyNumberFormat="1" applyFont="1" applyFill="1" applyBorder="1" applyAlignment="1">
      <alignment horizontal="center" vertical="center" wrapText="1"/>
    </xf>
    <xf numFmtId="3" fontId="87" fillId="33" borderId="18" xfId="0" applyNumberFormat="1" applyFont="1" applyFill="1" applyBorder="1" applyAlignment="1">
      <alignment horizontal="center" vertical="center" wrapText="1"/>
    </xf>
    <xf numFmtId="0" fontId="89" fillId="33" borderId="18" xfId="0" applyFont="1" applyFill="1" applyBorder="1" applyAlignment="1">
      <alignment horizontal="center" vertical="center" wrapText="1"/>
    </xf>
    <xf numFmtId="177" fontId="88" fillId="33" borderId="15" xfId="0" applyNumberFormat="1" applyFont="1" applyFill="1" applyBorder="1" applyAlignment="1">
      <alignment horizontal="center" vertical="center" wrapText="1"/>
    </xf>
    <xf numFmtId="177" fontId="88" fillId="33" borderId="15" xfId="0" applyNumberFormat="1" applyFont="1" applyFill="1" applyBorder="1" applyAlignment="1">
      <alignment horizontal="left" vertical="center" wrapText="1"/>
    </xf>
    <xf numFmtId="3" fontId="88" fillId="33" borderId="15" xfId="0" applyNumberFormat="1" applyFont="1" applyFill="1" applyBorder="1" applyAlignment="1">
      <alignment horizontal="right" vertical="center" wrapText="1"/>
    </xf>
    <xf numFmtId="0" fontId="90" fillId="33" borderId="15" xfId="0" applyFont="1" applyFill="1" applyBorder="1" applyAlignment="1">
      <alignment vertical="center"/>
    </xf>
    <xf numFmtId="177" fontId="91" fillId="33" borderId="15" xfId="0" applyNumberFormat="1" applyFont="1" applyFill="1" applyBorder="1" applyAlignment="1">
      <alignment horizontal="left" vertical="center" wrapText="1"/>
    </xf>
    <xf numFmtId="3" fontId="91" fillId="33" borderId="15" xfId="0" applyNumberFormat="1" applyFont="1" applyFill="1" applyBorder="1" applyAlignment="1">
      <alignment horizontal="right" vertical="center" wrapText="1"/>
    </xf>
    <xf numFmtId="0" fontId="2" fillId="33" borderId="15" xfId="0" applyFont="1" applyFill="1" applyBorder="1" applyAlignment="1">
      <alignment vertical="center"/>
    </xf>
    <xf numFmtId="177" fontId="2" fillId="33" borderId="15" xfId="0" applyNumberFormat="1" applyFont="1" applyFill="1" applyBorder="1" applyAlignment="1">
      <alignment horizontal="justify" vertical="center" wrapText="1"/>
    </xf>
    <xf numFmtId="177" fontId="2" fillId="33" borderId="15" xfId="0" applyNumberFormat="1" applyFont="1" applyFill="1" applyBorder="1" applyAlignment="1">
      <alignment horizontal="center" vertical="center" wrapText="1"/>
    </xf>
    <xf numFmtId="0" fontId="10" fillId="33" borderId="15" xfId="0" applyFont="1" applyFill="1" applyBorder="1" applyAlignment="1">
      <alignment horizontal="center" vertical="center" wrapText="1"/>
    </xf>
    <xf numFmtId="177" fontId="2" fillId="33" borderId="15" xfId="0" applyNumberFormat="1" applyFont="1" applyFill="1" applyBorder="1" applyAlignment="1">
      <alignment horizontal="right" vertical="center" wrapText="1"/>
    </xf>
    <xf numFmtId="3" fontId="2" fillId="33" borderId="15" xfId="0" applyNumberFormat="1" applyFont="1" applyFill="1" applyBorder="1" applyAlignment="1">
      <alignment horizontal="right" vertical="center" wrapText="1"/>
    </xf>
    <xf numFmtId="3" fontId="32" fillId="33" borderId="15" xfId="44" applyNumberFormat="1" applyFont="1" applyFill="1" applyBorder="1" applyAlignment="1">
      <alignment horizontal="center" vertical="center" wrapText="1"/>
    </xf>
    <xf numFmtId="0" fontId="10" fillId="33" borderId="15" xfId="0" applyFont="1" applyFill="1" applyBorder="1" applyAlignment="1">
      <alignment vertical="center" wrapText="1"/>
    </xf>
    <xf numFmtId="177" fontId="91" fillId="33" borderId="15" xfId="0" applyNumberFormat="1" applyFont="1" applyFill="1" applyBorder="1" applyAlignment="1">
      <alignment horizontal="right" vertical="center" wrapText="1"/>
    </xf>
    <xf numFmtId="0" fontId="2" fillId="33" borderId="15" xfId="0" applyFont="1" applyFill="1" applyBorder="1" applyAlignment="1">
      <alignment vertical="center" wrapText="1"/>
    </xf>
    <xf numFmtId="0" fontId="2" fillId="33" borderId="15" xfId="0" applyFont="1" applyFill="1" applyBorder="1" applyAlignment="1">
      <alignment horizontal="center" vertical="center" wrapText="1"/>
    </xf>
    <xf numFmtId="3" fontId="89" fillId="33" borderId="15" xfId="44" applyNumberFormat="1" applyFont="1" applyFill="1" applyBorder="1" applyAlignment="1">
      <alignment horizontal="center" vertical="center" wrapText="1"/>
    </xf>
    <xf numFmtId="3" fontId="2" fillId="33" borderId="15" xfId="0" applyNumberFormat="1" applyFont="1" applyFill="1" applyBorder="1" applyAlignment="1">
      <alignment horizontal="center" vertical="center" wrapText="1"/>
    </xf>
    <xf numFmtId="3" fontId="2" fillId="33" borderId="15" xfId="0" applyNumberFormat="1" applyFont="1" applyFill="1" applyBorder="1" applyAlignment="1">
      <alignment horizontal="justify" vertical="center" wrapText="1"/>
    </xf>
    <xf numFmtId="2" fontId="2" fillId="33" borderId="15" xfId="0" applyNumberFormat="1" applyFont="1" applyFill="1" applyBorder="1" applyAlignment="1">
      <alignment horizontal="center" vertical="center" wrapText="1"/>
    </xf>
    <xf numFmtId="177" fontId="88" fillId="33" borderId="15" xfId="0" applyNumberFormat="1" applyFont="1" applyFill="1" applyBorder="1" applyAlignment="1">
      <alignment horizontal="right" vertical="center" wrapText="1"/>
    </xf>
    <xf numFmtId="3" fontId="32" fillId="33" borderId="15" xfId="44" applyNumberFormat="1" applyFont="1" applyFill="1" applyBorder="1" applyAlignment="1" quotePrefix="1">
      <alignment horizontal="center" vertical="center" wrapText="1"/>
    </xf>
    <xf numFmtId="3" fontId="2" fillId="33" borderId="15" xfId="59" applyNumberFormat="1" applyFont="1" applyFill="1" applyBorder="1" applyAlignment="1">
      <alignment horizontal="justify" vertical="center" wrapText="1"/>
      <protection/>
    </xf>
    <xf numFmtId="177" fontId="2" fillId="33" borderId="15" xfId="59" applyNumberFormat="1" applyFont="1" applyFill="1" applyBorder="1" applyAlignment="1">
      <alignment horizontal="center" vertical="center" wrapText="1"/>
      <protection/>
    </xf>
    <xf numFmtId="177" fontId="33" fillId="33" borderId="15" xfId="0" applyNumberFormat="1" applyFont="1" applyFill="1" applyBorder="1" applyAlignment="1">
      <alignment horizontal="right" vertical="center" wrapText="1"/>
    </xf>
    <xf numFmtId="181" fontId="2" fillId="33" borderId="15" xfId="0" applyNumberFormat="1" applyFont="1" applyFill="1" applyBorder="1" applyAlignment="1">
      <alignment horizontal="left" vertical="center" wrapText="1"/>
    </xf>
    <xf numFmtId="181" fontId="89" fillId="33" borderId="15" xfId="0" applyNumberFormat="1" applyFont="1" applyFill="1" applyBorder="1" applyAlignment="1">
      <alignment horizontal="center" vertical="center" wrapText="1"/>
    </xf>
    <xf numFmtId="3" fontId="10" fillId="33" borderId="15" xfId="59" applyNumberFormat="1" applyFont="1" applyFill="1" applyBorder="1" applyAlignment="1">
      <alignment horizontal="center" vertical="center" wrapText="1"/>
      <protection/>
    </xf>
    <xf numFmtId="3" fontId="2" fillId="33" borderId="15" xfId="60" applyNumberFormat="1" applyFont="1" applyFill="1" applyBorder="1" applyAlignment="1">
      <alignment horizontal="center" vertical="center" wrapText="1"/>
      <protection/>
    </xf>
    <xf numFmtId="3" fontId="10" fillId="33" borderId="15" xfId="59" applyNumberFormat="1" applyFont="1" applyFill="1" applyBorder="1" applyAlignment="1">
      <alignment horizontal="right" vertical="center" wrapText="1"/>
      <protection/>
    </xf>
    <xf numFmtId="181" fontId="2" fillId="33" borderId="15" xfId="0" applyNumberFormat="1" applyFont="1" applyFill="1" applyBorder="1" applyAlignment="1">
      <alignment vertical="center" wrapText="1"/>
    </xf>
    <xf numFmtId="3" fontId="2" fillId="33" borderId="15" xfId="60" applyNumberFormat="1" applyFont="1" applyFill="1" applyBorder="1" applyAlignment="1">
      <alignment horizontal="justify" vertical="center" wrapText="1"/>
      <protection/>
    </xf>
    <xf numFmtId="177" fontId="32" fillId="33" borderId="15" xfId="0" applyNumberFormat="1" applyFont="1" applyFill="1" applyBorder="1" applyAlignment="1">
      <alignment horizontal="right" vertical="center" wrapText="1"/>
    </xf>
    <xf numFmtId="177" fontId="89" fillId="33" borderId="15" xfId="0" applyNumberFormat="1" applyFont="1" applyFill="1" applyBorder="1" applyAlignment="1">
      <alignment horizontal="center" vertical="center" wrapText="1"/>
    </xf>
    <xf numFmtId="177" fontId="92" fillId="33" borderId="15" xfId="0" applyNumberFormat="1" applyFont="1" applyFill="1" applyBorder="1" applyAlignment="1">
      <alignment horizontal="center" vertical="center" wrapText="1"/>
    </xf>
    <xf numFmtId="3" fontId="90" fillId="33" borderId="15" xfId="44" applyNumberFormat="1" applyFont="1" applyFill="1" applyBorder="1" applyAlignment="1" quotePrefix="1">
      <alignment horizontal="center" vertical="center" wrapText="1"/>
    </xf>
    <xf numFmtId="177" fontId="87" fillId="33" borderId="17" xfId="0" applyNumberFormat="1" applyFont="1" applyFill="1" applyBorder="1" applyAlignment="1">
      <alignment horizontal="right" vertical="center" wrapText="1"/>
    </xf>
    <xf numFmtId="177" fontId="87" fillId="33" borderId="17" xfId="0" applyNumberFormat="1" applyFont="1" applyFill="1" applyBorder="1" applyAlignment="1">
      <alignment horizontal="left" vertical="center" wrapText="1"/>
    </xf>
    <xf numFmtId="177" fontId="93" fillId="33" borderId="17" xfId="0" applyNumberFormat="1" applyFont="1" applyFill="1" applyBorder="1" applyAlignment="1">
      <alignment horizontal="center" vertical="center" wrapText="1"/>
    </xf>
    <xf numFmtId="177" fontId="87" fillId="33" borderId="17" xfId="0" applyNumberFormat="1" applyFont="1" applyFill="1" applyBorder="1" applyAlignment="1">
      <alignment horizontal="center" vertical="center" wrapText="1"/>
    </xf>
    <xf numFmtId="0" fontId="89" fillId="33" borderId="17" xfId="0" applyFont="1" applyFill="1" applyBorder="1" applyAlignment="1">
      <alignment horizontal="center" vertical="center" wrapText="1"/>
    </xf>
    <xf numFmtId="0" fontId="26" fillId="33" borderId="0" xfId="0" applyFont="1" applyFill="1" applyAlignment="1">
      <alignment horizontal="center" vertical="center"/>
    </xf>
    <xf numFmtId="0" fontId="0" fillId="33" borderId="0" xfId="0" applyFill="1" applyAlignment="1">
      <alignment/>
    </xf>
    <xf numFmtId="177" fontId="13" fillId="33" borderId="0" xfId="0" applyNumberFormat="1" applyFont="1" applyFill="1" applyAlignment="1">
      <alignment horizontal="right" vertical="center" wrapText="1"/>
    </xf>
    <xf numFmtId="177" fontId="36" fillId="33" borderId="0" xfId="0" applyNumberFormat="1" applyFont="1" applyFill="1" applyAlignment="1">
      <alignment vertical="center" wrapText="1"/>
    </xf>
    <xf numFmtId="3" fontId="36" fillId="33" borderId="0" xfId="0" applyNumberFormat="1" applyFont="1" applyFill="1" applyAlignment="1">
      <alignment vertical="center" wrapText="1"/>
    </xf>
    <xf numFmtId="3" fontId="94" fillId="33" borderId="0" xfId="0" applyNumberFormat="1" applyFont="1" applyFill="1" applyAlignment="1">
      <alignment vertical="center" wrapText="1"/>
    </xf>
    <xf numFmtId="177" fontId="95" fillId="33" borderId="0" xfId="0" applyNumberFormat="1" applyFont="1" applyFill="1" applyAlignment="1">
      <alignment vertical="center"/>
    </xf>
    <xf numFmtId="177" fontId="20" fillId="33" borderId="0" xfId="0" applyNumberFormat="1" applyFont="1" applyFill="1" applyBorder="1" applyAlignment="1">
      <alignment vertical="center" wrapText="1"/>
    </xf>
    <xf numFmtId="3" fontId="20" fillId="33" borderId="0" xfId="0" applyNumberFormat="1" applyFont="1" applyFill="1" applyBorder="1" applyAlignment="1">
      <alignment vertical="center" wrapText="1"/>
    </xf>
    <xf numFmtId="3" fontId="96" fillId="33" borderId="27" xfId="0" applyNumberFormat="1" applyFont="1" applyFill="1" applyBorder="1" applyAlignment="1">
      <alignment horizontal="center" vertical="center" wrapText="1"/>
    </xf>
    <xf numFmtId="177" fontId="20" fillId="33" borderId="27" xfId="0" applyNumberFormat="1" applyFont="1" applyFill="1" applyBorder="1" applyAlignment="1">
      <alignment horizontal="right" vertical="center" wrapText="1"/>
    </xf>
    <xf numFmtId="0" fontId="83" fillId="33" borderId="0" xfId="0" applyFont="1" applyFill="1" applyAlignment="1">
      <alignment/>
    </xf>
    <xf numFmtId="0" fontId="97" fillId="33" borderId="0" xfId="0" applyFont="1" applyFill="1" applyAlignment="1">
      <alignment/>
    </xf>
    <xf numFmtId="177" fontId="26" fillId="33" borderId="0" xfId="0" applyNumberFormat="1" applyFont="1" applyFill="1" applyBorder="1" applyAlignment="1">
      <alignment horizontal="center" vertical="center" wrapText="1"/>
    </xf>
    <xf numFmtId="177" fontId="2" fillId="33" borderId="0" xfId="0" applyNumberFormat="1" applyFont="1" applyFill="1" applyBorder="1" applyAlignment="1">
      <alignment horizontal="left" vertical="center" wrapText="1"/>
    </xf>
    <xf numFmtId="177" fontId="2" fillId="33" borderId="0" xfId="0" applyNumberFormat="1" applyFont="1" applyFill="1" applyBorder="1" applyAlignment="1">
      <alignment vertical="center" wrapText="1"/>
    </xf>
    <xf numFmtId="177" fontId="2" fillId="33" borderId="0" xfId="0" applyNumberFormat="1" applyFont="1" applyFill="1" applyAlignment="1">
      <alignment vertical="center" wrapText="1"/>
    </xf>
    <xf numFmtId="0" fontId="19" fillId="33" borderId="0" xfId="0" applyFont="1" applyFill="1" applyAlignment="1">
      <alignment horizontal="center" vertical="center"/>
    </xf>
    <xf numFmtId="0" fontId="98" fillId="33" borderId="0" xfId="0" applyFont="1" applyFill="1" applyAlignment="1">
      <alignment/>
    </xf>
    <xf numFmtId="177" fontId="0" fillId="33" borderId="0" xfId="0" applyNumberFormat="1" applyFill="1" applyAlignment="1">
      <alignment/>
    </xf>
    <xf numFmtId="0" fontId="99" fillId="33" borderId="0" xfId="0" applyFont="1" applyFill="1" applyAlignment="1">
      <alignment/>
    </xf>
    <xf numFmtId="0" fontId="3" fillId="0" borderId="0" xfId="0" applyFont="1" applyBorder="1" applyAlignment="1">
      <alignment horizontal="right"/>
    </xf>
    <xf numFmtId="0" fontId="3" fillId="0" borderId="0" xfId="0" applyFont="1" applyAlignment="1">
      <alignment horizontal="center"/>
    </xf>
    <xf numFmtId="0" fontId="3" fillId="0" borderId="28" xfId="0" applyFont="1" applyBorder="1" applyAlignment="1">
      <alignment horizontal="justify" wrapText="1"/>
    </xf>
    <xf numFmtId="0" fontId="5" fillId="0" borderId="0" xfId="0" applyFont="1" applyAlignment="1">
      <alignment horizontal="left" vertical="top" wrapText="1"/>
    </xf>
    <xf numFmtId="0" fontId="11" fillId="0" borderId="0" xfId="0" applyFont="1" applyAlignment="1">
      <alignment horizontal="center"/>
    </xf>
    <xf numFmtId="0" fontId="4" fillId="0" borderId="10" xfId="0" applyFont="1" applyBorder="1" applyAlignment="1">
      <alignment horizontal="center" vertical="center" wrapText="1"/>
    </xf>
    <xf numFmtId="0" fontId="20" fillId="0" borderId="0" xfId="0" applyFont="1" applyAlignment="1">
      <alignment horizontal="right"/>
    </xf>
    <xf numFmtId="0" fontId="8" fillId="0" borderId="10" xfId="0" applyFont="1" applyBorder="1" applyAlignment="1">
      <alignment horizontal="center" vertical="center"/>
    </xf>
    <xf numFmtId="49" fontId="8" fillId="0" borderId="10"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0" fontId="12" fillId="0" borderId="0" xfId="0" applyFont="1" applyAlignment="1">
      <alignment horizontal="center"/>
    </xf>
    <xf numFmtId="0" fontId="20" fillId="0" borderId="0" xfId="0" applyFont="1" applyAlignment="1">
      <alignment horizontal="center"/>
    </xf>
    <xf numFmtId="0" fontId="12" fillId="0" borderId="10" xfId="0" applyFont="1" applyBorder="1" applyAlignment="1">
      <alignment horizontal="center" vertical="center" wrapText="1"/>
    </xf>
    <xf numFmtId="0" fontId="3" fillId="0" borderId="0" xfId="0" applyFont="1" applyAlignment="1">
      <alignment horizontal="right" vertical="top" wrapText="1"/>
    </xf>
    <xf numFmtId="0" fontId="28"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4" fillId="0" borderId="2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27" xfId="0" applyFont="1" applyBorder="1" applyAlignment="1">
      <alignment horizontal="right" vertical="center"/>
    </xf>
    <xf numFmtId="0" fontId="5" fillId="0" borderId="0" xfId="0" applyFont="1" applyAlignment="1">
      <alignment horizontal="left" vertical="center" wrapText="1"/>
    </xf>
    <xf numFmtId="0" fontId="3" fillId="0" borderId="0" xfId="0" applyFont="1" applyAlignment="1">
      <alignment horizontal="right"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5" fillId="0" borderId="0" xfId="0" applyFont="1" applyAlignment="1">
      <alignment horizontal="left"/>
    </xf>
    <xf numFmtId="177" fontId="4" fillId="33" borderId="26" xfId="0" applyNumberFormat="1" applyFont="1" applyFill="1" applyBorder="1" applyAlignment="1">
      <alignment horizontal="center" vertical="center" wrapText="1"/>
    </xf>
    <xf numFmtId="177" fontId="4" fillId="33" borderId="32" xfId="0" applyNumberFormat="1" applyFont="1" applyFill="1" applyBorder="1" applyAlignment="1">
      <alignment horizontal="center" vertical="center" wrapText="1"/>
    </xf>
    <xf numFmtId="177" fontId="29" fillId="33" borderId="34" xfId="0" applyNumberFormat="1" applyFont="1" applyFill="1" applyBorder="1" applyAlignment="1">
      <alignment horizontal="center" vertical="center" wrapText="1"/>
    </xf>
    <xf numFmtId="177" fontId="29" fillId="33" borderId="35" xfId="0" applyNumberFormat="1" applyFont="1" applyFill="1" applyBorder="1" applyAlignment="1">
      <alignment horizontal="center" vertical="center" wrapText="1"/>
    </xf>
    <xf numFmtId="177" fontId="29" fillId="33" borderId="36" xfId="0" applyNumberFormat="1" applyFont="1" applyFill="1" applyBorder="1" applyAlignment="1">
      <alignment horizontal="center" vertical="center" wrapText="1"/>
    </xf>
    <xf numFmtId="177" fontId="4" fillId="33" borderId="10" xfId="0" applyNumberFormat="1" applyFont="1" applyFill="1" applyBorder="1" applyAlignment="1">
      <alignment horizontal="center" vertical="center" wrapText="1"/>
    </xf>
    <xf numFmtId="177" fontId="29" fillId="33" borderId="10" xfId="0" applyNumberFormat="1" applyFont="1" applyFill="1" applyBorder="1" applyAlignment="1">
      <alignment horizontal="center" vertical="center" wrapText="1"/>
    </xf>
    <xf numFmtId="177" fontId="13" fillId="33" borderId="0" xfId="0" applyNumberFormat="1" applyFont="1" applyFill="1" applyAlignment="1">
      <alignment horizontal="right" vertical="center" wrapText="1"/>
    </xf>
    <xf numFmtId="177" fontId="19" fillId="33" borderId="0" xfId="0" applyNumberFormat="1" applyFont="1" applyFill="1" applyAlignment="1">
      <alignment horizontal="center" vertical="center" wrapText="1"/>
    </xf>
    <xf numFmtId="177" fontId="21" fillId="33" borderId="0" xfId="0" applyNumberFormat="1" applyFont="1" applyFill="1" applyAlignment="1">
      <alignment horizontal="center" vertical="center" wrapText="1"/>
    </xf>
    <xf numFmtId="177" fontId="4" fillId="33" borderId="34" xfId="0" applyNumberFormat="1" applyFont="1" applyFill="1" applyBorder="1" applyAlignment="1">
      <alignment horizontal="center" vertical="center" wrapText="1"/>
    </xf>
    <xf numFmtId="177" fontId="4" fillId="33" borderId="35" xfId="0" applyNumberFormat="1" applyFont="1" applyFill="1" applyBorder="1" applyAlignment="1">
      <alignment horizontal="center" vertical="center" wrapText="1"/>
    </xf>
    <xf numFmtId="177" fontId="4" fillId="33" borderId="36" xfId="0" applyNumberFormat="1" applyFont="1" applyFill="1" applyBorder="1" applyAlignment="1">
      <alignment horizontal="center" vertical="center" wrapText="1"/>
    </xf>
    <xf numFmtId="176" fontId="19" fillId="0" borderId="10" xfId="42" applyNumberFormat="1" applyFont="1" applyFill="1" applyBorder="1" applyAlignment="1">
      <alignment horizontal="center" vertical="center" wrapText="1"/>
    </xf>
    <xf numFmtId="177" fontId="19" fillId="0" borderId="10" xfId="0" applyNumberFormat="1" applyFont="1" applyFill="1" applyBorder="1" applyAlignment="1">
      <alignment horizontal="center" vertical="center" wrapText="1"/>
    </xf>
    <xf numFmtId="176" fontId="20" fillId="0" borderId="0" xfId="42" applyNumberFormat="1" applyFont="1" applyBorder="1" applyAlignment="1">
      <alignment horizontal="right" vertical="center"/>
    </xf>
    <xf numFmtId="49" fontId="19" fillId="0" borderId="0" xfId="0" applyNumberFormat="1" applyFont="1" applyAlignment="1">
      <alignment horizontal="center" vertical="center" wrapText="1"/>
    </xf>
    <xf numFmtId="0" fontId="30" fillId="0" borderId="0" xfId="0" applyFont="1" applyAlignment="1">
      <alignment horizontal="center" vertical="center" wrapText="1"/>
    </xf>
    <xf numFmtId="176" fontId="21" fillId="0" borderId="0" xfId="42" applyNumberFormat="1" applyFont="1" applyFill="1" applyBorder="1" applyAlignment="1">
      <alignment horizontal="right" vertical="center" wrapText="1"/>
    </xf>
    <xf numFmtId="49" fontId="19" fillId="0" borderId="10" xfId="42" applyNumberFormat="1" applyFont="1" applyBorder="1" applyAlignment="1">
      <alignment horizontal="center" vertical="center"/>
    </xf>
    <xf numFmtId="176" fontId="19" fillId="0" borderId="10" xfId="42" applyNumberFormat="1"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luc" xfId="59"/>
    <cellStyle name="Normal_Sheet1" xfId="60"/>
    <cellStyle name="Note" xfId="61"/>
    <cellStyle name="Output" xfId="62"/>
    <cellStyle name="Percent" xfId="63"/>
    <cellStyle name="Title" xfId="64"/>
    <cellStyle name="Total" xfId="65"/>
    <cellStyle name="Warning Text" xfId="66"/>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20Thuy\2018\C&#244;ng%20khai%20BC%20DT%202019\KH%202019_201118_ch&#237;nh%20th&#7913;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20Thuy\2023\C&#244;ng%20khai\C&#244;ng%20khai%20DT%202024\BC%20tr&#236;nh%20H&#272;ND%20TP\K&#7871;%20ho&#7841;ch%20&#273;&#7847;u%20t&#432;%20c&#244;ng%20n&#259;m%202024%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n doi TP va Xa_15,30"/>
      <sheetName val="DT thu_16"/>
      <sheetName val="Thu xã_32"/>
      <sheetName val="chi NSĐP_33"/>
      <sheetName val="Cân đối xã_39"/>
      <sheetName val="Chi xã_41"/>
      <sheetName val="chi TP_37"/>
      <sheetName val="Nguồn lương 1.3 lên 1.39"/>
      <sheetName val="Ko tự chủ"/>
      <sheetName val="Tự chủ"/>
      <sheetName val="Tự chủ (quỹ lương)"/>
      <sheetName val="Điều tiết 2019"/>
      <sheetName val="Nguồn CCTL đvị 2018"/>
      <sheetName val="HĐ ngoài BC"/>
      <sheetName val="thu phi"/>
      <sheetName val="Thu NSNN"/>
      <sheetName val="Nguồn CCTL đvị (2)"/>
      <sheetName val="Nguồn CCTL đvị"/>
      <sheetName val="Thu NS"/>
      <sheetName val="CCTL"/>
      <sheetName val="Kết dư"/>
      <sheetName val="Sheet2"/>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ổng hợp"/>
      <sheetName val="Phu lục II"/>
      <sheetName val="Phụ lục III"/>
    </sheetNames>
    <sheetDataSet>
      <sheetData sheetId="2">
        <row r="9">
          <cell r="D9">
            <v>12178</v>
          </cell>
          <cell r="E9">
            <v>35100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6"/>
  <sheetViews>
    <sheetView showZeros="0" zoomScalePageLayoutView="0" workbookViewId="0" topLeftCell="A4">
      <selection activeCell="A4" sqref="A4:C4"/>
    </sheetView>
  </sheetViews>
  <sheetFormatPr defaultColWidth="20.00390625" defaultRowHeight="12.75"/>
  <cols>
    <col min="1" max="1" width="6.28125" style="1" customWidth="1"/>
    <col min="2" max="2" width="65.7109375" style="1" customWidth="1"/>
    <col min="3" max="3" width="22.00390625" style="1" customWidth="1"/>
    <col min="4" max="16384" width="20.00390625" style="1" customWidth="1"/>
  </cols>
  <sheetData>
    <row r="1" spans="1:3" s="4" customFormat="1" ht="16.5">
      <c r="A1" s="251"/>
      <c r="B1" s="251"/>
      <c r="C1" s="3" t="s">
        <v>349</v>
      </c>
    </row>
    <row r="2" spans="1:2" s="4" customFormat="1" ht="16.5">
      <c r="A2" s="5"/>
      <c r="B2" s="5"/>
    </row>
    <row r="3" spans="1:3" ht="17.25">
      <c r="A3" s="252" t="s">
        <v>363</v>
      </c>
      <c r="B3" s="252"/>
      <c r="C3" s="252"/>
    </row>
    <row r="4" spans="1:3" ht="15">
      <c r="A4" s="249" t="s">
        <v>694</v>
      </c>
      <c r="B4" s="249"/>
      <c r="C4" s="249"/>
    </row>
    <row r="5" spans="1:2" ht="15">
      <c r="A5" s="2"/>
      <c r="B5" s="2"/>
    </row>
    <row r="6" spans="1:3" ht="15">
      <c r="A6" s="248" t="s">
        <v>10</v>
      </c>
      <c r="B6" s="248"/>
      <c r="C6" s="248"/>
    </row>
    <row r="7" spans="1:3" ht="24.75" customHeight="1">
      <c r="A7" s="253" t="s">
        <v>11</v>
      </c>
      <c r="B7" s="253" t="s">
        <v>12</v>
      </c>
      <c r="C7" s="253" t="s">
        <v>351</v>
      </c>
    </row>
    <row r="8" spans="1:3" ht="24.75" customHeight="1">
      <c r="A8" s="253"/>
      <c r="B8" s="253"/>
      <c r="C8" s="253"/>
    </row>
    <row r="9" spans="1:3" s="51" customFormat="1" ht="21.75" customHeight="1">
      <c r="A9" s="11" t="s">
        <v>13</v>
      </c>
      <c r="B9" s="11" t="s">
        <v>14</v>
      </c>
      <c r="C9" s="11">
        <v>3</v>
      </c>
    </row>
    <row r="10" spans="1:3" s="51" customFormat="1" ht="21.75" customHeight="1">
      <c r="A10" s="62" t="s">
        <v>13</v>
      </c>
      <c r="B10" s="63" t="s">
        <v>15</v>
      </c>
      <c r="C10" s="64">
        <f>+C11+C14+C15+C16</f>
        <v>1860687</v>
      </c>
    </row>
    <row r="11" spans="1:3" s="51" customFormat="1" ht="21.75" customHeight="1">
      <c r="A11" s="65" t="s">
        <v>16</v>
      </c>
      <c r="B11" s="66" t="s">
        <v>17</v>
      </c>
      <c r="C11" s="67">
        <f>+C12+C13</f>
        <v>1559200</v>
      </c>
    </row>
    <row r="12" spans="1:3" s="51" customFormat="1" ht="21.75" customHeight="1">
      <c r="A12" s="43"/>
      <c r="B12" s="116" t="s">
        <v>250</v>
      </c>
      <c r="C12" s="68">
        <v>936848</v>
      </c>
    </row>
    <row r="13" spans="1:3" s="51" customFormat="1" ht="21.75" customHeight="1">
      <c r="A13" s="43"/>
      <c r="B13" s="116" t="s">
        <v>251</v>
      </c>
      <c r="C13" s="68">
        <v>622352</v>
      </c>
    </row>
    <row r="14" spans="1:3" s="51" customFormat="1" ht="21.75" customHeight="1">
      <c r="A14" s="65" t="s">
        <v>19</v>
      </c>
      <c r="B14" s="66" t="s">
        <v>20</v>
      </c>
      <c r="C14" s="67">
        <v>128394</v>
      </c>
    </row>
    <row r="15" spans="1:3" s="51" customFormat="1" ht="21.75" customHeight="1">
      <c r="A15" s="65" t="s">
        <v>21</v>
      </c>
      <c r="B15" s="66" t="s">
        <v>364</v>
      </c>
      <c r="C15" s="67">
        <v>41764</v>
      </c>
    </row>
    <row r="16" spans="1:3" s="51" customFormat="1" ht="21.75" customHeight="1">
      <c r="A16" s="65" t="s">
        <v>23</v>
      </c>
      <c r="B16" s="66" t="s">
        <v>365</v>
      </c>
      <c r="C16" s="67">
        <v>131329</v>
      </c>
    </row>
    <row r="17" spans="1:3" s="51" customFormat="1" ht="21.75" customHeight="1">
      <c r="A17" s="65" t="s">
        <v>14</v>
      </c>
      <c r="B17" s="66" t="s">
        <v>24</v>
      </c>
      <c r="C17" s="67">
        <f>+C18+C24+C25</f>
        <v>1860687</v>
      </c>
    </row>
    <row r="18" spans="1:3" s="51" customFormat="1" ht="21.75" customHeight="1">
      <c r="A18" s="65" t="s">
        <v>25</v>
      </c>
      <c r="B18" s="66" t="s">
        <v>26</v>
      </c>
      <c r="C18" s="67">
        <f>+SUM(C19:C23)</f>
        <v>1860687</v>
      </c>
    </row>
    <row r="19" spans="1:3" s="51" customFormat="1" ht="21.75" customHeight="1">
      <c r="A19" s="43">
        <v>1</v>
      </c>
      <c r="B19" s="44" t="s">
        <v>27</v>
      </c>
      <c r="C19" s="68">
        <v>379953</v>
      </c>
    </row>
    <row r="20" spans="1:3" s="51" customFormat="1" ht="21.75" customHeight="1">
      <c r="A20" s="43">
        <v>2</v>
      </c>
      <c r="B20" s="44" t="s">
        <v>28</v>
      </c>
      <c r="C20" s="68">
        <v>1423355</v>
      </c>
    </row>
    <row r="21" spans="1:3" s="51" customFormat="1" ht="21.75" customHeight="1">
      <c r="A21" s="43">
        <v>3</v>
      </c>
      <c r="B21" s="44" t="s">
        <v>29</v>
      </c>
      <c r="C21" s="68">
        <v>35665</v>
      </c>
    </row>
    <row r="22" spans="1:3" s="51" customFormat="1" ht="21.75" customHeight="1">
      <c r="A22" s="43">
        <v>4</v>
      </c>
      <c r="B22" s="44" t="s">
        <v>30</v>
      </c>
      <c r="C22" s="68">
        <v>21714</v>
      </c>
    </row>
    <row r="23" spans="1:3" s="51" customFormat="1" ht="21.75" customHeight="1">
      <c r="A23" s="43">
        <v>5</v>
      </c>
      <c r="B23" s="44" t="s">
        <v>184</v>
      </c>
      <c r="C23" s="68"/>
    </row>
    <row r="24" spans="1:3" s="51" customFormat="1" ht="21.75" customHeight="1">
      <c r="A24" s="65" t="s">
        <v>19</v>
      </c>
      <c r="B24" s="66" t="s">
        <v>31</v>
      </c>
      <c r="C24" s="67"/>
    </row>
    <row r="25" spans="1:3" s="51" customFormat="1" ht="21.75" customHeight="1">
      <c r="A25" s="69" t="s">
        <v>21</v>
      </c>
      <c r="B25" s="70" t="s">
        <v>32</v>
      </c>
      <c r="C25" s="71">
        <f>+'[1]Can doi TP va Xa_15,30'!L28</f>
        <v>0</v>
      </c>
    </row>
    <row r="26" spans="1:3" ht="34.5" customHeight="1">
      <c r="A26" s="250"/>
      <c r="B26" s="250"/>
      <c r="C26" s="250"/>
    </row>
  </sheetData>
  <sheetProtection/>
  <mergeCells count="8">
    <mergeCell ref="A6:C6"/>
    <mergeCell ref="A4:C4"/>
    <mergeCell ref="A26:C26"/>
    <mergeCell ref="A1:B1"/>
    <mergeCell ref="A3:C3"/>
    <mergeCell ref="A7:A8"/>
    <mergeCell ref="B7:B8"/>
    <mergeCell ref="C7:C8"/>
  </mergeCells>
  <printOptions/>
  <pageMargins left="0.64" right="0.2" top="0.85" bottom="1" header="0.5" footer="0.5"/>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AY140"/>
  <sheetViews>
    <sheetView view="pageBreakPreview" zoomScale="60" zoomScaleNormal="70" zoomScalePageLayoutView="0" workbookViewId="0" topLeftCell="A49">
      <selection activeCell="A3" sqref="A3:L3"/>
    </sheetView>
  </sheetViews>
  <sheetFormatPr defaultColWidth="9.140625" defaultRowHeight="12.75"/>
  <cols>
    <col min="1" max="1" width="4.421875" style="228" bestFit="1" customWidth="1"/>
    <col min="2" max="2" width="41.28125" style="228" customWidth="1"/>
    <col min="3" max="3" width="15.8515625" style="228" customWidth="1"/>
    <col min="4" max="4" width="13.8515625" style="228" customWidth="1"/>
    <col min="5" max="5" width="22.28125" style="228" customWidth="1"/>
    <col min="6" max="8" width="10.7109375" style="228" customWidth="1"/>
    <col min="9" max="11" width="11.8515625" style="228" customWidth="1"/>
    <col min="12" max="12" width="28.8515625" style="228" customWidth="1"/>
    <col min="13" max="13" width="8.8515625" style="227" customWidth="1"/>
    <col min="14" max="16384" width="8.8515625" style="228" customWidth="1"/>
  </cols>
  <sheetData>
    <row r="1" spans="1:12" ht="18">
      <c r="A1" s="289" t="s">
        <v>358</v>
      </c>
      <c r="B1" s="289"/>
      <c r="C1" s="289"/>
      <c r="D1" s="289"/>
      <c r="E1" s="289"/>
      <c r="F1" s="289"/>
      <c r="G1" s="289"/>
      <c r="H1" s="289"/>
      <c r="I1" s="289"/>
      <c r="J1" s="289"/>
      <c r="K1" s="289"/>
      <c r="L1" s="289"/>
    </row>
    <row r="2" spans="1:12" ht="18">
      <c r="A2" s="229"/>
      <c r="B2" s="229"/>
      <c r="C2" s="229"/>
      <c r="D2" s="229"/>
      <c r="E2" s="229"/>
      <c r="F2" s="229"/>
      <c r="G2" s="229"/>
      <c r="H2" s="229"/>
      <c r="I2" s="229"/>
      <c r="J2" s="229"/>
      <c r="K2" s="229"/>
      <c r="L2" s="229"/>
    </row>
    <row r="3" spans="1:12" ht="18">
      <c r="A3" s="290" t="s">
        <v>383</v>
      </c>
      <c r="B3" s="290"/>
      <c r="C3" s="290"/>
      <c r="D3" s="290"/>
      <c r="E3" s="290"/>
      <c r="F3" s="290"/>
      <c r="G3" s="290"/>
      <c r="H3" s="290"/>
      <c r="I3" s="290"/>
      <c r="J3" s="290"/>
      <c r="K3" s="290"/>
      <c r="L3" s="290"/>
    </row>
    <row r="4" spans="1:12" ht="18">
      <c r="A4" s="291" t="str">
        <f>+'89'!A4:I4</f>
        <v>(Kèm theo Quyết định số   21 /QĐ-UBND ngày  10 /01/2024 của UBND thành phố Nha Trang)</v>
      </c>
      <c r="B4" s="291"/>
      <c r="C4" s="291"/>
      <c r="D4" s="291"/>
      <c r="E4" s="291"/>
      <c r="F4" s="291"/>
      <c r="G4" s="291"/>
      <c r="H4" s="291"/>
      <c r="I4" s="291"/>
      <c r="J4" s="291"/>
      <c r="K4" s="291"/>
      <c r="L4" s="291"/>
    </row>
    <row r="5" spans="1:12" ht="22.5">
      <c r="A5" s="230"/>
      <c r="B5" s="230"/>
      <c r="C5" s="230"/>
      <c r="D5" s="230"/>
      <c r="E5" s="231"/>
      <c r="F5" s="231"/>
      <c r="G5" s="231"/>
      <c r="H5" s="231"/>
      <c r="I5" s="232"/>
      <c r="J5" s="232"/>
      <c r="K5" s="232"/>
      <c r="L5" s="233"/>
    </row>
    <row r="6" spans="1:12" ht="18">
      <c r="A6" s="234"/>
      <c r="B6" s="234"/>
      <c r="C6" s="234"/>
      <c r="D6" s="234"/>
      <c r="E6" s="235"/>
      <c r="F6" s="235"/>
      <c r="G6" s="235"/>
      <c r="H6" s="235"/>
      <c r="I6" s="236"/>
      <c r="J6" s="236"/>
      <c r="K6" s="236"/>
      <c r="L6" s="237" t="s">
        <v>258</v>
      </c>
    </row>
    <row r="7" spans="1:12" ht="15" customHeight="1">
      <c r="A7" s="287" t="s">
        <v>259</v>
      </c>
      <c r="B7" s="287" t="s">
        <v>260</v>
      </c>
      <c r="C7" s="287" t="s">
        <v>261</v>
      </c>
      <c r="D7" s="287" t="s">
        <v>290</v>
      </c>
      <c r="E7" s="287" t="s">
        <v>384</v>
      </c>
      <c r="F7" s="287"/>
      <c r="G7" s="292" t="s">
        <v>225</v>
      </c>
      <c r="H7" s="293"/>
      <c r="I7" s="293"/>
      <c r="J7" s="293"/>
      <c r="K7" s="294"/>
      <c r="L7" s="287" t="s">
        <v>175</v>
      </c>
    </row>
    <row r="8" spans="1:12" ht="15" customHeight="1">
      <c r="A8" s="287"/>
      <c r="B8" s="287"/>
      <c r="C8" s="287"/>
      <c r="D8" s="287"/>
      <c r="E8" s="287"/>
      <c r="F8" s="287"/>
      <c r="G8" s="282" t="s">
        <v>291</v>
      </c>
      <c r="H8" s="284" t="s">
        <v>62</v>
      </c>
      <c r="I8" s="285"/>
      <c r="J8" s="285"/>
      <c r="K8" s="286"/>
      <c r="L8" s="287"/>
    </row>
    <row r="9" spans="1:12" ht="18">
      <c r="A9" s="287"/>
      <c r="B9" s="287"/>
      <c r="C9" s="287"/>
      <c r="D9" s="287"/>
      <c r="E9" s="287" t="s">
        <v>385</v>
      </c>
      <c r="F9" s="287" t="s">
        <v>386</v>
      </c>
      <c r="G9" s="283"/>
      <c r="H9" s="282" t="s">
        <v>387</v>
      </c>
      <c r="I9" s="282" t="s">
        <v>388</v>
      </c>
      <c r="J9" s="288" t="s">
        <v>389</v>
      </c>
      <c r="K9" s="288"/>
      <c r="L9" s="287"/>
    </row>
    <row r="10" spans="1:12" ht="30.75">
      <c r="A10" s="287"/>
      <c r="B10" s="287"/>
      <c r="C10" s="287"/>
      <c r="D10" s="287"/>
      <c r="E10" s="287"/>
      <c r="F10" s="287"/>
      <c r="G10" s="283"/>
      <c r="H10" s="283"/>
      <c r="I10" s="283"/>
      <c r="J10" s="174" t="s">
        <v>292</v>
      </c>
      <c r="K10" s="174" t="s">
        <v>293</v>
      </c>
      <c r="L10" s="287"/>
    </row>
    <row r="11" spans="1:12" ht="18">
      <c r="A11" s="175" t="s">
        <v>262</v>
      </c>
      <c r="B11" s="175" t="s">
        <v>263</v>
      </c>
      <c r="C11" s="175" t="s">
        <v>268</v>
      </c>
      <c r="D11" s="175">
        <v>1</v>
      </c>
      <c r="E11" s="175">
        <v>2</v>
      </c>
      <c r="F11" s="175">
        <v>3</v>
      </c>
      <c r="G11" s="175" t="s">
        <v>390</v>
      </c>
      <c r="H11" s="175">
        <v>5</v>
      </c>
      <c r="I11" s="175" t="s">
        <v>391</v>
      </c>
      <c r="J11" s="176">
        <v>7</v>
      </c>
      <c r="K11" s="175">
        <v>8</v>
      </c>
      <c r="L11" s="176">
        <v>9</v>
      </c>
    </row>
    <row r="12" spans="1:13" s="238" customFormat="1" ht="18">
      <c r="A12" s="177"/>
      <c r="B12" s="175" t="s">
        <v>294</v>
      </c>
      <c r="C12" s="177"/>
      <c r="D12" s="177"/>
      <c r="E12" s="177"/>
      <c r="F12" s="177"/>
      <c r="G12" s="178">
        <f>+G13+G136</f>
        <v>353953</v>
      </c>
      <c r="H12" s="178">
        <f>+H13+H136</f>
        <v>41764</v>
      </c>
      <c r="I12" s="178">
        <f>+I13+I136</f>
        <v>312189</v>
      </c>
      <c r="J12" s="178">
        <f>+J13+J136</f>
        <v>78189</v>
      </c>
      <c r="K12" s="178">
        <f>+K13+K136</f>
        <v>234000</v>
      </c>
      <c r="L12" s="179"/>
      <c r="M12" s="227"/>
    </row>
    <row r="13" spans="1:13" s="238" customFormat="1" ht="30.75">
      <c r="A13" s="180" t="s">
        <v>16</v>
      </c>
      <c r="B13" s="181" t="s">
        <v>295</v>
      </c>
      <c r="C13" s="182"/>
      <c r="D13" s="182"/>
      <c r="E13" s="182"/>
      <c r="F13" s="182"/>
      <c r="G13" s="183">
        <f>+G14+G36</f>
        <v>306675</v>
      </c>
      <c r="H13" s="183">
        <f>+H14+H36</f>
        <v>41764</v>
      </c>
      <c r="I13" s="183">
        <f>+I14+I36</f>
        <v>264911</v>
      </c>
      <c r="J13" s="183">
        <f>+J14+J36</f>
        <v>66011</v>
      </c>
      <c r="K13" s="183">
        <f>+K14+K36</f>
        <v>198900</v>
      </c>
      <c r="L13" s="184"/>
      <c r="M13" s="227"/>
    </row>
    <row r="14" spans="1:13" s="239" customFormat="1" ht="18">
      <c r="A14" s="185" t="s">
        <v>262</v>
      </c>
      <c r="B14" s="186" t="s">
        <v>269</v>
      </c>
      <c r="C14" s="185"/>
      <c r="D14" s="185"/>
      <c r="E14" s="185"/>
      <c r="F14" s="185"/>
      <c r="G14" s="187">
        <f>G15+G20+G29+G34+G31</f>
        <v>82209</v>
      </c>
      <c r="H14" s="187">
        <f>H15+H20+H29+H34+H31</f>
        <v>41764</v>
      </c>
      <c r="I14" s="187">
        <f>I15+I20+I29+I34+I31</f>
        <v>40445</v>
      </c>
      <c r="J14" s="187">
        <f>J15+J20+J29+J34+J31</f>
        <v>14975</v>
      </c>
      <c r="K14" s="187">
        <f>K15+K20+K29+K34+K31</f>
        <v>25470</v>
      </c>
      <c r="L14" s="188"/>
      <c r="M14" s="227"/>
    </row>
    <row r="15" spans="1:12" ht="18">
      <c r="A15" s="189"/>
      <c r="B15" s="189" t="s">
        <v>270</v>
      </c>
      <c r="C15" s="189"/>
      <c r="D15" s="189"/>
      <c r="E15" s="189"/>
      <c r="F15" s="189"/>
      <c r="G15" s="190">
        <f>+SUM(G16:G19)</f>
        <v>56739</v>
      </c>
      <c r="H15" s="190">
        <f>+SUM(H16:H19)</f>
        <v>41764</v>
      </c>
      <c r="I15" s="190">
        <f>+SUM(I16:I19)</f>
        <v>14975</v>
      </c>
      <c r="J15" s="190">
        <f>+SUM(J16:J19)</f>
        <v>14975</v>
      </c>
      <c r="K15" s="190">
        <f>+SUM(K16:K19)</f>
        <v>0</v>
      </c>
      <c r="L15" s="189"/>
    </row>
    <row r="16" spans="1:13" ht="46.5">
      <c r="A16" s="191">
        <v>1</v>
      </c>
      <c r="B16" s="192" t="s">
        <v>392</v>
      </c>
      <c r="C16" s="193" t="s">
        <v>264</v>
      </c>
      <c r="D16" s="193" t="s">
        <v>393</v>
      </c>
      <c r="E16" s="194" t="s">
        <v>394</v>
      </c>
      <c r="F16" s="195">
        <v>1506</v>
      </c>
      <c r="G16" s="195">
        <f>+H16+I16</f>
        <v>309</v>
      </c>
      <c r="H16" s="195"/>
      <c r="I16" s="196">
        <f>+J16+K16</f>
        <v>309</v>
      </c>
      <c r="J16" s="196">
        <v>309</v>
      </c>
      <c r="K16" s="196"/>
      <c r="L16" s="197" t="s">
        <v>395</v>
      </c>
      <c r="M16" s="227" t="s">
        <v>192</v>
      </c>
    </row>
    <row r="17" spans="1:13" ht="62.25">
      <c r="A17" s="191">
        <f>+A16+1</f>
        <v>2</v>
      </c>
      <c r="B17" s="198" t="s">
        <v>266</v>
      </c>
      <c r="C17" s="193" t="s">
        <v>265</v>
      </c>
      <c r="D17" s="193" t="s">
        <v>296</v>
      </c>
      <c r="E17" s="193" t="s">
        <v>271</v>
      </c>
      <c r="F17" s="195">
        <v>50722</v>
      </c>
      <c r="G17" s="195">
        <f aca="true" t="shared" si="0" ref="G17:G82">+H17+I17</f>
        <v>565</v>
      </c>
      <c r="H17" s="195"/>
      <c r="I17" s="196">
        <f>+J17+K17</f>
        <v>565</v>
      </c>
      <c r="J17" s="196">
        <v>565</v>
      </c>
      <c r="K17" s="196"/>
      <c r="L17" s="197" t="s">
        <v>396</v>
      </c>
      <c r="M17" s="227" t="s">
        <v>192</v>
      </c>
    </row>
    <row r="18" spans="1:13" ht="78">
      <c r="A18" s="191">
        <f>+A17+1</f>
        <v>3</v>
      </c>
      <c r="B18" s="198" t="s">
        <v>305</v>
      </c>
      <c r="C18" s="193" t="s">
        <v>265</v>
      </c>
      <c r="D18" s="193" t="s">
        <v>306</v>
      </c>
      <c r="E18" s="194" t="s">
        <v>307</v>
      </c>
      <c r="F18" s="195">
        <v>31140</v>
      </c>
      <c r="G18" s="195">
        <f t="shared" si="0"/>
        <v>14101</v>
      </c>
      <c r="H18" s="195"/>
      <c r="I18" s="196">
        <f>+J18+K18</f>
        <v>14101</v>
      </c>
      <c r="J18" s="196">
        <v>14101</v>
      </c>
      <c r="K18" s="196"/>
      <c r="L18" s="197" t="s">
        <v>397</v>
      </c>
      <c r="M18" s="227" t="s">
        <v>192</v>
      </c>
    </row>
    <row r="19" spans="1:13" ht="30.75">
      <c r="A19" s="191">
        <f>+A18+1</f>
        <v>4</v>
      </c>
      <c r="B19" s="198" t="s">
        <v>286</v>
      </c>
      <c r="C19" s="193" t="s">
        <v>265</v>
      </c>
      <c r="D19" s="193" t="s">
        <v>308</v>
      </c>
      <c r="E19" s="194" t="s">
        <v>309</v>
      </c>
      <c r="F19" s="195">
        <v>85593</v>
      </c>
      <c r="G19" s="195">
        <f t="shared" si="0"/>
        <v>41764</v>
      </c>
      <c r="H19" s="196">
        <f>41764</f>
        <v>41764</v>
      </c>
      <c r="I19" s="196">
        <f>+J19+K19</f>
        <v>0</v>
      </c>
      <c r="J19" s="196"/>
      <c r="K19" s="196"/>
      <c r="L19" s="197" t="s">
        <v>397</v>
      </c>
      <c r="M19" s="227" t="s">
        <v>192</v>
      </c>
    </row>
    <row r="20" spans="1:12" ht="18">
      <c r="A20" s="191"/>
      <c r="B20" s="189" t="s">
        <v>272</v>
      </c>
      <c r="C20" s="189"/>
      <c r="D20" s="189"/>
      <c r="E20" s="189"/>
      <c r="F20" s="195"/>
      <c r="G20" s="199">
        <f>+SUM(G21:G28)</f>
        <v>24466</v>
      </c>
      <c r="H20" s="199">
        <f>+SUM(H21:H28)</f>
        <v>0</v>
      </c>
      <c r="I20" s="199">
        <f>+SUM(I21:I28)</f>
        <v>24466</v>
      </c>
      <c r="J20" s="199">
        <f>+SUM(J21:J28)</f>
        <v>0</v>
      </c>
      <c r="K20" s="199">
        <f>+SUM(K21:K28)</f>
        <v>24466</v>
      </c>
      <c r="L20" s="189"/>
    </row>
    <row r="21" spans="1:13" ht="30.75">
      <c r="A21" s="191">
        <f>+A19+1</f>
        <v>5</v>
      </c>
      <c r="B21" s="200" t="s">
        <v>284</v>
      </c>
      <c r="C21" s="193" t="s">
        <v>265</v>
      </c>
      <c r="D21" s="201" t="s">
        <v>310</v>
      </c>
      <c r="E21" s="194" t="s">
        <v>311</v>
      </c>
      <c r="F21" s="195">
        <v>21362</v>
      </c>
      <c r="G21" s="195">
        <f t="shared" si="0"/>
        <v>11800</v>
      </c>
      <c r="H21" s="195"/>
      <c r="I21" s="196">
        <f aca="true" t="shared" si="1" ref="I21:I28">+J21+K21</f>
        <v>11800</v>
      </c>
      <c r="J21" s="196"/>
      <c r="K21" s="196">
        <v>11800</v>
      </c>
      <c r="L21" s="197" t="s">
        <v>398</v>
      </c>
      <c r="M21" s="227" t="s">
        <v>193</v>
      </c>
    </row>
    <row r="22" spans="1:13" ht="30.75">
      <c r="A22" s="191">
        <f aca="true" t="shared" si="2" ref="A22:A28">+A21+1</f>
        <v>6</v>
      </c>
      <c r="B22" s="192" t="s">
        <v>312</v>
      </c>
      <c r="C22" s="201" t="s">
        <v>265</v>
      </c>
      <c r="D22" s="194" t="s">
        <v>313</v>
      </c>
      <c r="E22" s="194" t="s">
        <v>314</v>
      </c>
      <c r="F22" s="195">
        <v>14802</v>
      </c>
      <c r="G22" s="195">
        <f t="shared" si="0"/>
        <v>1400</v>
      </c>
      <c r="H22" s="195"/>
      <c r="I22" s="196">
        <f t="shared" si="1"/>
        <v>1400</v>
      </c>
      <c r="J22" s="196"/>
      <c r="K22" s="196">
        <v>1400</v>
      </c>
      <c r="L22" s="197" t="s">
        <v>397</v>
      </c>
      <c r="M22" s="227" t="s">
        <v>193</v>
      </c>
    </row>
    <row r="23" spans="1:13" ht="30.75">
      <c r="A23" s="191">
        <f t="shared" si="2"/>
        <v>7</v>
      </c>
      <c r="B23" s="192" t="s">
        <v>299</v>
      </c>
      <c r="C23" s="201" t="s">
        <v>265</v>
      </c>
      <c r="D23" s="194" t="s">
        <v>300</v>
      </c>
      <c r="E23" s="193" t="s">
        <v>301</v>
      </c>
      <c r="F23" s="195">
        <v>17014</v>
      </c>
      <c r="G23" s="195">
        <f t="shared" si="0"/>
        <v>1000</v>
      </c>
      <c r="H23" s="195"/>
      <c r="I23" s="196">
        <f t="shared" si="1"/>
        <v>1000</v>
      </c>
      <c r="J23" s="196"/>
      <c r="K23" s="196">
        <v>1000</v>
      </c>
      <c r="L23" s="202" t="s">
        <v>399</v>
      </c>
      <c r="M23" s="227" t="s">
        <v>193</v>
      </c>
    </row>
    <row r="24" spans="1:13" ht="108.75">
      <c r="A24" s="191">
        <f t="shared" si="2"/>
        <v>8</v>
      </c>
      <c r="B24" s="192" t="s">
        <v>400</v>
      </c>
      <c r="C24" s="201" t="s">
        <v>265</v>
      </c>
      <c r="D24" s="194"/>
      <c r="E24" s="193" t="s">
        <v>401</v>
      </c>
      <c r="F24" s="195">
        <v>18365</v>
      </c>
      <c r="G24" s="195">
        <f t="shared" si="0"/>
        <v>7000</v>
      </c>
      <c r="H24" s="195"/>
      <c r="I24" s="196">
        <f t="shared" si="1"/>
        <v>7000</v>
      </c>
      <c r="J24" s="196"/>
      <c r="K24" s="196">
        <v>7000</v>
      </c>
      <c r="L24" s="202" t="s">
        <v>402</v>
      </c>
      <c r="M24" s="227" t="s">
        <v>193</v>
      </c>
    </row>
    <row r="25" spans="1:13" ht="30.75">
      <c r="A25" s="191">
        <f t="shared" si="2"/>
        <v>9</v>
      </c>
      <c r="B25" s="198" t="s">
        <v>285</v>
      </c>
      <c r="C25" s="201" t="s">
        <v>265</v>
      </c>
      <c r="D25" s="193" t="s">
        <v>302</v>
      </c>
      <c r="E25" s="194" t="s">
        <v>303</v>
      </c>
      <c r="F25" s="195">
        <v>6971</v>
      </c>
      <c r="G25" s="195">
        <f t="shared" si="0"/>
        <v>200</v>
      </c>
      <c r="H25" s="195"/>
      <c r="I25" s="196">
        <f>+J25+K25</f>
        <v>200</v>
      </c>
      <c r="J25" s="196"/>
      <c r="K25" s="196">
        <v>200</v>
      </c>
      <c r="L25" s="202" t="s">
        <v>403</v>
      </c>
      <c r="M25" s="227" t="s">
        <v>193</v>
      </c>
    </row>
    <row r="26" spans="1:13" ht="46.5">
      <c r="A26" s="191">
        <f t="shared" si="2"/>
        <v>10</v>
      </c>
      <c r="B26" s="192" t="s">
        <v>404</v>
      </c>
      <c r="C26" s="193" t="s">
        <v>405</v>
      </c>
      <c r="D26" s="193" t="s">
        <v>315</v>
      </c>
      <c r="E26" s="203" t="s">
        <v>316</v>
      </c>
      <c r="F26" s="195">
        <v>12507</v>
      </c>
      <c r="G26" s="195">
        <f t="shared" si="0"/>
        <v>87</v>
      </c>
      <c r="H26" s="195"/>
      <c r="I26" s="196">
        <f t="shared" si="1"/>
        <v>87</v>
      </c>
      <c r="J26" s="196"/>
      <c r="K26" s="196">
        <v>87</v>
      </c>
      <c r="L26" s="197" t="s">
        <v>406</v>
      </c>
      <c r="M26" s="227" t="s">
        <v>193</v>
      </c>
    </row>
    <row r="27" spans="1:13" ht="30.75">
      <c r="A27" s="191">
        <f t="shared" si="2"/>
        <v>11</v>
      </c>
      <c r="B27" s="192" t="s">
        <v>319</v>
      </c>
      <c r="C27" s="193" t="s">
        <v>280</v>
      </c>
      <c r="D27" s="194" t="s">
        <v>320</v>
      </c>
      <c r="E27" s="193" t="s">
        <v>321</v>
      </c>
      <c r="F27" s="195">
        <v>7554.081</v>
      </c>
      <c r="G27" s="195">
        <f>+H27+I27</f>
        <v>2874</v>
      </c>
      <c r="H27" s="195"/>
      <c r="I27" s="196">
        <f>+J27+K27</f>
        <v>2874</v>
      </c>
      <c r="J27" s="196"/>
      <c r="K27" s="196">
        <v>2874</v>
      </c>
      <c r="L27" s="197" t="s">
        <v>407</v>
      </c>
      <c r="M27" s="227" t="s">
        <v>193</v>
      </c>
    </row>
    <row r="28" spans="1:13" ht="46.5">
      <c r="A28" s="191">
        <f t="shared" si="2"/>
        <v>12</v>
      </c>
      <c r="B28" s="192" t="s">
        <v>329</v>
      </c>
      <c r="C28" s="193" t="s">
        <v>1</v>
      </c>
      <c r="D28" s="194" t="s">
        <v>330</v>
      </c>
      <c r="E28" s="194" t="s">
        <v>408</v>
      </c>
      <c r="F28" s="195">
        <v>4100</v>
      </c>
      <c r="G28" s="195">
        <f t="shared" si="0"/>
        <v>105</v>
      </c>
      <c r="H28" s="195"/>
      <c r="I28" s="196">
        <f t="shared" si="1"/>
        <v>105</v>
      </c>
      <c r="J28" s="196"/>
      <c r="K28" s="196">
        <v>105</v>
      </c>
      <c r="L28" s="197" t="s">
        <v>409</v>
      </c>
      <c r="M28" s="227" t="s">
        <v>193</v>
      </c>
    </row>
    <row r="29" spans="1:12" ht="18">
      <c r="A29" s="189"/>
      <c r="B29" s="189" t="s">
        <v>278</v>
      </c>
      <c r="C29" s="189"/>
      <c r="D29" s="189"/>
      <c r="E29" s="189"/>
      <c r="F29" s="195"/>
      <c r="G29" s="199">
        <f>+SUM(G30)</f>
        <v>149</v>
      </c>
      <c r="H29" s="199">
        <f>+SUM(H30)</f>
        <v>0</v>
      </c>
      <c r="I29" s="199">
        <f>+SUM(I30)</f>
        <v>149</v>
      </c>
      <c r="J29" s="199">
        <f>+SUM(J30)</f>
        <v>0</v>
      </c>
      <c r="K29" s="199">
        <f>+SUM(K30)</f>
        <v>149</v>
      </c>
      <c r="L29" s="189"/>
    </row>
    <row r="30" spans="1:13" ht="30.75">
      <c r="A30" s="191">
        <f>+A28+1</f>
        <v>13</v>
      </c>
      <c r="B30" s="204" t="s">
        <v>337</v>
      </c>
      <c r="C30" s="193" t="s">
        <v>4</v>
      </c>
      <c r="D30" s="193" t="s">
        <v>338</v>
      </c>
      <c r="E30" s="193" t="s">
        <v>410</v>
      </c>
      <c r="F30" s="195">
        <v>10795</v>
      </c>
      <c r="G30" s="195">
        <f t="shared" si="0"/>
        <v>149</v>
      </c>
      <c r="H30" s="195"/>
      <c r="I30" s="196">
        <f>+J30+K30</f>
        <v>149</v>
      </c>
      <c r="J30" s="196"/>
      <c r="K30" s="196">
        <v>149</v>
      </c>
      <c r="L30" s="197" t="s">
        <v>411</v>
      </c>
      <c r="M30" s="227" t="s">
        <v>194</v>
      </c>
    </row>
    <row r="31" spans="1:12" ht="64.5">
      <c r="A31" s="191"/>
      <c r="B31" s="189" t="s">
        <v>273</v>
      </c>
      <c r="C31" s="193"/>
      <c r="D31" s="193"/>
      <c r="E31" s="193"/>
      <c r="F31" s="195"/>
      <c r="G31" s="199">
        <f>+SUM(G32:G33)</f>
        <v>855</v>
      </c>
      <c r="H31" s="199">
        <f>+SUM(H32:H33)</f>
        <v>0</v>
      </c>
      <c r="I31" s="199">
        <f>+SUM(I32:I33)</f>
        <v>855</v>
      </c>
      <c r="J31" s="199">
        <f>+SUM(J32:J33)</f>
        <v>0</v>
      </c>
      <c r="K31" s="199">
        <f>+SUM(K32:K33)</f>
        <v>855</v>
      </c>
      <c r="L31" s="202"/>
    </row>
    <row r="32" spans="1:13" ht="30.75">
      <c r="A32" s="191">
        <f>+A30+1</f>
        <v>14</v>
      </c>
      <c r="B32" s="204" t="s">
        <v>325</v>
      </c>
      <c r="C32" s="205" t="s">
        <v>326</v>
      </c>
      <c r="D32" s="193" t="s">
        <v>327</v>
      </c>
      <c r="E32" s="203" t="s">
        <v>412</v>
      </c>
      <c r="F32" s="195">
        <v>6504</v>
      </c>
      <c r="G32" s="195">
        <f t="shared" si="0"/>
        <v>855</v>
      </c>
      <c r="H32" s="195"/>
      <c r="I32" s="195">
        <f>+J32+K32</f>
        <v>855</v>
      </c>
      <c r="J32" s="195"/>
      <c r="K32" s="195">
        <v>855</v>
      </c>
      <c r="L32" s="197" t="s">
        <v>413</v>
      </c>
      <c r="M32" s="227" t="s">
        <v>195</v>
      </c>
    </row>
    <row r="33" spans="1:13" ht="62.25">
      <c r="A33" s="191">
        <f>+A32+1</f>
        <v>15</v>
      </c>
      <c r="B33" s="198" t="s">
        <v>414</v>
      </c>
      <c r="C33" s="193" t="s">
        <v>265</v>
      </c>
      <c r="D33" s="193" t="s">
        <v>415</v>
      </c>
      <c r="E33" s="193" t="s">
        <v>416</v>
      </c>
      <c r="F33" s="195">
        <v>35102</v>
      </c>
      <c r="G33" s="195">
        <f>+H33+I33</f>
        <v>0</v>
      </c>
      <c r="H33" s="195"/>
      <c r="I33" s="196">
        <f>+J33+K33</f>
        <v>0</v>
      </c>
      <c r="J33" s="196"/>
      <c r="K33" s="196">
        <v>0</v>
      </c>
      <c r="L33" s="202" t="s">
        <v>417</v>
      </c>
      <c r="M33" s="227" t="s">
        <v>195</v>
      </c>
    </row>
    <row r="34" spans="1:12" ht="32.25">
      <c r="A34" s="189"/>
      <c r="B34" s="189" t="s">
        <v>275</v>
      </c>
      <c r="C34" s="189"/>
      <c r="D34" s="189"/>
      <c r="E34" s="189"/>
      <c r="F34" s="195"/>
      <c r="G34" s="199">
        <f>+SUM(G35)</f>
        <v>0</v>
      </c>
      <c r="H34" s="199">
        <f>+SUM(H35)</f>
        <v>0</v>
      </c>
      <c r="I34" s="199">
        <f>+SUM(I35)</f>
        <v>0</v>
      </c>
      <c r="J34" s="199">
        <f>+SUM(J35)</f>
        <v>0</v>
      </c>
      <c r="K34" s="199">
        <f>+SUM(K35)</f>
        <v>0</v>
      </c>
      <c r="L34" s="189"/>
    </row>
    <row r="35" spans="1:13" ht="78">
      <c r="A35" s="191">
        <f>+A33+1</f>
        <v>16</v>
      </c>
      <c r="B35" s="198" t="s">
        <v>297</v>
      </c>
      <c r="C35" s="193" t="s">
        <v>265</v>
      </c>
      <c r="D35" s="193" t="s">
        <v>298</v>
      </c>
      <c r="E35" s="193" t="s">
        <v>276</v>
      </c>
      <c r="F35" s="195">
        <v>48573</v>
      </c>
      <c r="G35" s="195">
        <f t="shared" si="0"/>
        <v>0</v>
      </c>
      <c r="H35" s="195"/>
      <c r="I35" s="196">
        <f>+J35+K35</f>
        <v>0</v>
      </c>
      <c r="J35" s="196"/>
      <c r="K35" s="196">
        <v>0</v>
      </c>
      <c r="L35" s="202" t="s">
        <v>418</v>
      </c>
      <c r="M35" s="227" t="s">
        <v>193</v>
      </c>
    </row>
    <row r="36" spans="1:13" s="239" customFormat="1" ht="18">
      <c r="A36" s="185" t="s">
        <v>263</v>
      </c>
      <c r="B36" s="186" t="s">
        <v>419</v>
      </c>
      <c r="C36" s="185"/>
      <c r="D36" s="185"/>
      <c r="E36" s="185"/>
      <c r="F36" s="206"/>
      <c r="G36" s="187">
        <f>+G37+G44+G62+G130+G58+G60+G96+G103+G105+G108+G122+G132</f>
        <v>224466</v>
      </c>
      <c r="H36" s="187">
        <f>+H37+H44+H62+H130+H58+H60+H96+H103+H105+H108+H122+H132</f>
        <v>0</v>
      </c>
      <c r="I36" s="187">
        <f>+I37+I44+I62+I130+I58+I60+I96+I103+I105+I108+I122+I132</f>
        <v>224466</v>
      </c>
      <c r="J36" s="187">
        <f>+J37+J44+J62+J130+J58+J60+J96+J103+J105+J108+J122+J132</f>
        <v>51036</v>
      </c>
      <c r="K36" s="187">
        <f>+K37+K44+K62+K130+K58+K60+K96+K103+K105+K108+K122+K132</f>
        <v>173430</v>
      </c>
      <c r="L36" s="188"/>
      <c r="M36" s="227"/>
    </row>
    <row r="37" spans="1:12" ht="18">
      <c r="A37" s="189"/>
      <c r="B37" s="189" t="s">
        <v>270</v>
      </c>
      <c r="C37" s="189"/>
      <c r="D37" s="189"/>
      <c r="E37" s="189"/>
      <c r="F37" s="199"/>
      <c r="G37" s="190">
        <f>+SUM(G38:G43)</f>
        <v>6875</v>
      </c>
      <c r="H37" s="190">
        <f>+SUM(H38:H43)</f>
        <v>0</v>
      </c>
      <c r="I37" s="190">
        <f>+SUM(I38:I43)</f>
        <v>6875</v>
      </c>
      <c r="J37" s="190">
        <f>+SUM(J38:J43)</f>
        <v>6875</v>
      </c>
      <c r="K37" s="190">
        <f>+SUM(K38:K43)</f>
        <v>0</v>
      </c>
      <c r="L37" s="189"/>
    </row>
    <row r="38" spans="1:13" s="239" customFormat="1" ht="46.5">
      <c r="A38" s="191">
        <f aca="true" t="shared" si="3" ref="A38:A43">+A37+1</f>
        <v>1</v>
      </c>
      <c r="B38" s="192" t="s">
        <v>420</v>
      </c>
      <c r="C38" s="193" t="s">
        <v>264</v>
      </c>
      <c r="D38" s="193" t="s">
        <v>421</v>
      </c>
      <c r="E38" s="193" t="s">
        <v>422</v>
      </c>
      <c r="F38" s="195">
        <v>399</v>
      </c>
      <c r="G38" s="195">
        <f t="shared" si="0"/>
        <v>374</v>
      </c>
      <c r="H38" s="195"/>
      <c r="I38" s="196">
        <f aca="true" t="shared" si="4" ref="I38:I43">+J38+K38</f>
        <v>374</v>
      </c>
      <c r="J38" s="196">
        <v>374</v>
      </c>
      <c r="K38" s="195"/>
      <c r="L38" s="207"/>
      <c r="M38" s="227" t="s">
        <v>192</v>
      </c>
    </row>
    <row r="39" spans="1:13" s="239" customFormat="1" ht="46.5">
      <c r="A39" s="191">
        <f t="shared" si="3"/>
        <v>2</v>
      </c>
      <c r="B39" s="192" t="s">
        <v>423</v>
      </c>
      <c r="C39" s="193" t="s">
        <v>264</v>
      </c>
      <c r="D39" s="193" t="s">
        <v>424</v>
      </c>
      <c r="E39" s="193" t="s">
        <v>425</v>
      </c>
      <c r="F39" s="195">
        <v>986</v>
      </c>
      <c r="G39" s="195">
        <f t="shared" si="0"/>
        <v>952</v>
      </c>
      <c r="H39" s="195"/>
      <c r="I39" s="196">
        <f t="shared" si="4"/>
        <v>952</v>
      </c>
      <c r="J39" s="196">
        <v>952</v>
      </c>
      <c r="K39" s="195"/>
      <c r="L39" s="207"/>
      <c r="M39" s="227" t="s">
        <v>192</v>
      </c>
    </row>
    <row r="40" spans="1:13" s="239" customFormat="1" ht="30.75">
      <c r="A40" s="191">
        <f t="shared" si="3"/>
        <v>3</v>
      </c>
      <c r="B40" s="208" t="s">
        <v>426</v>
      </c>
      <c r="C40" s="193" t="s">
        <v>264</v>
      </c>
      <c r="D40" s="209" t="s">
        <v>427</v>
      </c>
      <c r="E40" s="193" t="s">
        <v>428</v>
      </c>
      <c r="F40" s="195">
        <v>1556</v>
      </c>
      <c r="G40" s="195">
        <f t="shared" si="0"/>
        <v>1482</v>
      </c>
      <c r="H40" s="195"/>
      <c r="I40" s="196">
        <f t="shared" si="4"/>
        <v>1482</v>
      </c>
      <c r="J40" s="196">
        <v>1482</v>
      </c>
      <c r="K40" s="210"/>
      <c r="L40" s="207"/>
      <c r="M40" s="227" t="s">
        <v>192</v>
      </c>
    </row>
    <row r="41" spans="1:13" s="239" customFormat="1" ht="62.25">
      <c r="A41" s="191">
        <f t="shared" si="3"/>
        <v>4</v>
      </c>
      <c r="B41" s="192" t="s">
        <v>429</v>
      </c>
      <c r="C41" s="193" t="s">
        <v>264</v>
      </c>
      <c r="D41" s="193" t="s">
        <v>430</v>
      </c>
      <c r="E41" s="193" t="s">
        <v>431</v>
      </c>
      <c r="F41" s="195">
        <v>1606</v>
      </c>
      <c r="G41" s="195">
        <f t="shared" si="0"/>
        <v>1563</v>
      </c>
      <c r="H41" s="195"/>
      <c r="I41" s="196">
        <f t="shared" si="4"/>
        <v>1563</v>
      </c>
      <c r="J41" s="196">
        <v>1563</v>
      </c>
      <c r="K41" s="195"/>
      <c r="L41" s="207"/>
      <c r="M41" s="227" t="s">
        <v>192</v>
      </c>
    </row>
    <row r="42" spans="1:13" s="239" customFormat="1" ht="78">
      <c r="A42" s="191">
        <f t="shared" si="3"/>
        <v>5</v>
      </c>
      <c r="B42" s="192" t="s">
        <v>432</v>
      </c>
      <c r="C42" s="193" t="s">
        <v>264</v>
      </c>
      <c r="D42" s="193" t="s">
        <v>433</v>
      </c>
      <c r="E42" s="193" t="s">
        <v>434</v>
      </c>
      <c r="F42" s="195">
        <v>1649</v>
      </c>
      <c r="G42" s="195">
        <f t="shared" si="0"/>
        <v>1587</v>
      </c>
      <c r="H42" s="195"/>
      <c r="I42" s="196">
        <f t="shared" si="4"/>
        <v>1587</v>
      </c>
      <c r="J42" s="196">
        <v>1587</v>
      </c>
      <c r="K42" s="195"/>
      <c r="L42" s="207"/>
      <c r="M42" s="227" t="s">
        <v>192</v>
      </c>
    </row>
    <row r="43" spans="1:13" s="239" customFormat="1" ht="30.75">
      <c r="A43" s="191">
        <f t="shared" si="3"/>
        <v>6</v>
      </c>
      <c r="B43" s="192" t="s">
        <v>435</v>
      </c>
      <c r="C43" s="193" t="s">
        <v>264</v>
      </c>
      <c r="D43" s="193" t="s">
        <v>436</v>
      </c>
      <c r="E43" s="193" t="s">
        <v>437</v>
      </c>
      <c r="F43" s="195">
        <v>972</v>
      </c>
      <c r="G43" s="195">
        <f t="shared" si="0"/>
        <v>917</v>
      </c>
      <c r="H43" s="195"/>
      <c r="I43" s="196">
        <f t="shared" si="4"/>
        <v>917</v>
      </c>
      <c r="J43" s="196">
        <v>917</v>
      </c>
      <c r="K43" s="195"/>
      <c r="L43" s="207"/>
      <c r="M43" s="227" t="s">
        <v>192</v>
      </c>
    </row>
    <row r="44" spans="1:12" ht="64.5">
      <c r="A44" s="189"/>
      <c r="B44" s="189" t="s">
        <v>273</v>
      </c>
      <c r="C44" s="189"/>
      <c r="D44" s="189"/>
      <c r="E44" s="189"/>
      <c r="F44" s="199"/>
      <c r="G44" s="190">
        <f>+SUM(G45:G57)</f>
        <v>27266</v>
      </c>
      <c r="H44" s="190">
        <f>+SUM(H45:H57)</f>
        <v>0</v>
      </c>
      <c r="I44" s="190">
        <f>+SUM(I45:I57)</f>
        <v>27266</v>
      </c>
      <c r="J44" s="190">
        <f>+SUM(J45:J57)</f>
        <v>27266</v>
      </c>
      <c r="K44" s="190">
        <f>+SUM(K45:K57)</f>
        <v>0</v>
      </c>
      <c r="L44" s="207"/>
    </row>
    <row r="45" spans="1:13" s="241" customFormat="1" ht="46.5">
      <c r="A45" s="191">
        <f>+A43+1</f>
        <v>7</v>
      </c>
      <c r="B45" s="208" t="s">
        <v>438</v>
      </c>
      <c r="C45" s="193" t="s">
        <v>439</v>
      </c>
      <c r="D45" s="209" t="s">
        <v>440</v>
      </c>
      <c r="E45" s="193" t="s">
        <v>441</v>
      </c>
      <c r="F45" s="195">
        <v>1949</v>
      </c>
      <c r="G45" s="195">
        <f t="shared" si="0"/>
        <v>1819</v>
      </c>
      <c r="H45" s="195"/>
      <c r="I45" s="196">
        <f aca="true" t="shared" si="5" ref="I45:I57">+J45+K45</f>
        <v>1819</v>
      </c>
      <c r="J45" s="196">
        <v>1819</v>
      </c>
      <c r="K45" s="195"/>
      <c r="L45" s="211"/>
      <c r="M45" s="240" t="s">
        <v>195</v>
      </c>
    </row>
    <row r="46" spans="1:13" s="239" customFormat="1" ht="30.75">
      <c r="A46" s="191">
        <f aca="true" t="shared" si="6" ref="A46:A57">+A45+1</f>
        <v>8</v>
      </c>
      <c r="B46" s="192" t="s">
        <v>442</v>
      </c>
      <c r="C46" s="205" t="s">
        <v>443</v>
      </c>
      <c r="D46" s="193" t="s">
        <v>444</v>
      </c>
      <c r="E46" s="193" t="s">
        <v>445</v>
      </c>
      <c r="F46" s="195">
        <v>2995</v>
      </c>
      <c r="G46" s="195">
        <f t="shared" si="0"/>
        <v>2939</v>
      </c>
      <c r="H46" s="195"/>
      <c r="I46" s="196">
        <f t="shared" si="5"/>
        <v>2939</v>
      </c>
      <c r="J46" s="196">
        <v>2939</v>
      </c>
      <c r="K46" s="195"/>
      <c r="L46" s="207"/>
      <c r="M46" s="227" t="s">
        <v>195</v>
      </c>
    </row>
    <row r="47" spans="1:13" s="239" customFormat="1" ht="30.75">
      <c r="A47" s="191">
        <f t="shared" si="6"/>
        <v>9</v>
      </c>
      <c r="B47" s="192" t="s">
        <v>446</v>
      </c>
      <c r="C47" s="193" t="s">
        <v>405</v>
      </c>
      <c r="D47" s="193" t="s">
        <v>447</v>
      </c>
      <c r="E47" s="193" t="s">
        <v>448</v>
      </c>
      <c r="F47" s="195">
        <v>2722</v>
      </c>
      <c r="G47" s="195">
        <f t="shared" si="0"/>
        <v>2722</v>
      </c>
      <c r="H47" s="195"/>
      <c r="I47" s="196">
        <f t="shared" si="5"/>
        <v>2722</v>
      </c>
      <c r="J47" s="196">
        <v>2722</v>
      </c>
      <c r="K47" s="195"/>
      <c r="L47" s="207"/>
      <c r="M47" s="227" t="s">
        <v>195</v>
      </c>
    </row>
    <row r="48" spans="1:13" s="239" customFormat="1" ht="30.75">
      <c r="A48" s="191">
        <f t="shared" si="6"/>
        <v>10</v>
      </c>
      <c r="B48" s="204" t="s">
        <v>449</v>
      </c>
      <c r="C48" s="193" t="s">
        <v>450</v>
      </c>
      <c r="D48" s="203" t="s">
        <v>451</v>
      </c>
      <c r="E48" s="193" t="s">
        <v>452</v>
      </c>
      <c r="F48" s="195">
        <v>978</v>
      </c>
      <c r="G48" s="195">
        <f t="shared" si="0"/>
        <v>968</v>
      </c>
      <c r="H48" s="195"/>
      <c r="I48" s="196">
        <f t="shared" si="5"/>
        <v>968</v>
      </c>
      <c r="J48" s="196">
        <v>968</v>
      </c>
      <c r="K48" s="195"/>
      <c r="L48" s="207"/>
      <c r="M48" s="227" t="s">
        <v>195</v>
      </c>
    </row>
    <row r="49" spans="1:13" s="239" customFormat="1" ht="78">
      <c r="A49" s="191">
        <f t="shared" si="6"/>
        <v>11</v>
      </c>
      <c r="B49" s="192" t="s">
        <v>453</v>
      </c>
      <c r="C49" s="205" t="s">
        <v>454</v>
      </c>
      <c r="D49" s="193" t="s">
        <v>455</v>
      </c>
      <c r="E49" s="193" t="s">
        <v>456</v>
      </c>
      <c r="F49" s="195">
        <v>797</v>
      </c>
      <c r="G49" s="195">
        <f t="shared" si="0"/>
        <v>746</v>
      </c>
      <c r="H49" s="195"/>
      <c r="I49" s="196">
        <f t="shared" si="5"/>
        <v>746</v>
      </c>
      <c r="J49" s="196">
        <v>746</v>
      </c>
      <c r="K49" s="195"/>
      <c r="L49" s="207"/>
      <c r="M49" s="227" t="s">
        <v>195</v>
      </c>
    </row>
    <row r="50" spans="1:13" s="239" customFormat="1" ht="46.5">
      <c r="A50" s="191">
        <f t="shared" si="6"/>
        <v>12</v>
      </c>
      <c r="B50" s="192" t="s">
        <v>457</v>
      </c>
      <c r="C50" s="205" t="s">
        <v>458</v>
      </c>
      <c r="D50" s="193" t="s">
        <v>459</v>
      </c>
      <c r="E50" s="193" t="s">
        <v>460</v>
      </c>
      <c r="F50" s="195">
        <v>1626</v>
      </c>
      <c r="G50" s="195">
        <f t="shared" si="0"/>
        <v>1574</v>
      </c>
      <c r="H50" s="195"/>
      <c r="I50" s="196">
        <f t="shared" si="5"/>
        <v>1574</v>
      </c>
      <c r="J50" s="196">
        <v>1574</v>
      </c>
      <c r="K50" s="195"/>
      <c r="L50" s="207"/>
      <c r="M50" s="227" t="s">
        <v>195</v>
      </c>
    </row>
    <row r="51" spans="1:13" s="239" customFormat="1" ht="46.5">
      <c r="A51" s="191">
        <f t="shared" si="6"/>
        <v>13</v>
      </c>
      <c r="B51" s="192" t="s">
        <v>461</v>
      </c>
      <c r="C51" s="205" t="s">
        <v>458</v>
      </c>
      <c r="D51" s="193" t="s">
        <v>462</v>
      </c>
      <c r="E51" s="193" t="s">
        <v>463</v>
      </c>
      <c r="F51" s="195">
        <v>1145</v>
      </c>
      <c r="G51" s="195">
        <f t="shared" si="0"/>
        <v>1115</v>
      </c>
      <c r="H51" s="195"/>
      <c r="I51" s="196">
        <f t="shared" si="5"/>
        <v>1115</v>
      </c>
      <c r="J51" s="196">
        <v>1115</v>
      </c>
      <c r="K51" s="195"/>
      <c r="L51" s="207"/>
      <c r="M51" s="227" t="s">
        <v>195</v>
      </c>
    </row>
    <row r="52" spans="1:13" s="239" customFormat="1" ht="46.5">
      <c r="A52" s="191">
        <f t="shared" si="6"/>
        <v>14</v>
      </c>
      <c r="B52" s="204" t="s">
        <v>464</v>
      </c>
      <c r="C52" s="205" t="s">
        <v>458</v>
      </c>
      <c r="D52" s="203" t="s">
        <v>465</v>
      </c>
      <c r="E52" s="193" t="s">
        <v>466</v>
      </c>
      <c r="F52" s="195">
        <v>8406</v>
      </c>
      <c r="G52" s="195">
        <f t="shared" si="0"/>
        <v>8406</v>
      </c>
      <c r="H52" s="195"/>
      <c r="I52" s="196">
        <f t="shared" si="5"/>
        <v>8406</v>
      </c>
      <c r="J52" s="196">
        <v>8406</v>
      </c>
      <c r="K52" s="195"/>
      <c r="L52" s="207"/>
      <c r="M52" s="227" t="s">
        <v>195</v>
      </c>
    </row>
    <row r="53" spans="1:13" s="239" customFormat="1" ht="30.75">
      <c r="A53" s="191">
        <f t="shared" si="6"/>
        <v>15</v>
      </c>
      <c r="B53" s="192" t="s">
        <v>467</v>
      </c>
      <c r="C53" s="205" t="s">
        <v>468</v>
      </c>
      <c r="D53" s="193" t="s">
        <v>469</v>
      </c>
      <c r="E53" s="193" t="s">
        <v>470</v>
      </c>
      <c r="F53" s="195">
        <v>998</v>
      </c>
      <c r="G53" s="195">
        <f t="shared" si="0"/>
        <v>959</v>
      </c>
      <c r="H53" s="195"/>
      <c r="I53" s="196">
        <f t="shared" si="5"/>
        <v>959</v>
      </c>
      <c r="J53" s="196">
        <v>959</v>
      </c>
      <c r="K53" s="195"/>
      <c r="L53" s="207"/>
      <c r="M53" s="227" t="s">
        <v>195</v>
      </c>
    </row>
    <row r="54" spans="1:13" s="239" customFormat="1" ht="30.75">
      <c r="A54" s="191">
        <f t="shared" si="6"/>
        <v>16</v>
      </c>
      <c r="B54" s="204" t="s">
        <v>471</v>
      </c>
      <c r="C54" s="193" t="s">
        <v>267</v>
      </c>
      <c r="D54" s="193" t="s">
        <v>472</v>
      </c>
      <c r="E54" s="193" t="s">
        <v>473</v>
      </c>
      <c r="F54" s="195">
        <v>567</v>
      </c>
      <c r="G54" s="195">
        <f t="shared" si="0"/>
        <v>511</v>
      </c>
      <c r="H54" s="195"/>
      <c r="I54" s="196">
        <f t="shared" si="5"/>
        <v>511</v>
      </c>
      <c r="J54" s="195">
        <v>511</v>
      </c>
      <c r="K54" s="195"/>
      <c r="L54" s="207"/>
      <c r="M54" s="227" t="s">
        <v>195</v>
      </c>
    </row>
    <row r="55" spans="1:13" s="241" customFormat="1" ht="30.75">
      <c r="A55" s="191">
        <f t="shared" si="6"/>
        <v>17</v>
      </c>
      <c r="B55" s="208" t="s">
        <v>474</v>
      </c>
      <c r="C55" s="193" t="s">
        <v>475</v>
      </c>
      <c r="D55" s="209" t="s">
        <v>476</v>
      </c>
      <c r="E55" s="193" t="s">
        <v>477</v>
      </c>
      <c r="F55" s="195">
        <v>991</v>
      </c>
      <c r="G55" s="195">
        <f t="shared" si="0"/>
        <v>947</v>
      </c>
      <c r="H55" s="195"/>
      <c r="I55" s="196">
        <f t="shared" si="5"/>
        <v>947</v>
      </c>
      <c r="J55" s="196">
        <v>947</v>
      </c>
      <c r="K55" s="195"/>
      <c r="L55" s="211"/>
      <c r="M55" s="240" t="s">
        <v>195</v>
      </c>
    </row>
    <row r="56" spans="1:13" s="241" customFormat="1" ht="30.75">
      <c r="A56" s="191">
        <f t="shared" si="6"/>
        <v>18</v>
      </c>
      <c r="B56" s="208" t="s">
        <v>478</v>
      </c>
      <c r="C56" s="193" t="s">
        <v>475</v>
      </c>
      <c r="D56" s="209" t="s">
        <v>479</v>
      </c>
      <c r="E56" s="193" t="s">
        <v>480</v>
      </c>
      <c r="F56" s="195">
        <v>1769</v>
      </c>
      <c r="G56" s="195">
        <f t="shared" si="0"/>
        <v>1641</v>
      </c>
      <c r="H56" s="195"/>
      <c r="I56" s="196">
        <f t="shared" si="5"/>
        <v>1641</v>
      </c>
      <c r="J56" s="196">
        <v>1641</v>
      </c>
      <c r="K56" s="195"/>
      <c r="L56" s="211"/>
      <c r="M56" s="240" t="s">
        <v>195</v>
      </c>
    </row>
    <row r="57" spans="1:13" s="239" customFormat="1" ht="30.75">
      <c r="A57" s="191">
        <f t="shared" si="6"/>
        <v>19</v>
      </c>
      <c r="B57" s="192" t="s">
        <v>481</v>
      </c>
      <c r="C57" s="205" t="s">
        <v>1</v>
      </c>
      <c r="D57" s="193" t="s">
        <v>482</v>
      </c>
      <c r="E57" s="193" t="s">
        <v>483</v>
      </c>
      <c r="F57" s="195">
        <v>3157</v>
      </c>
      <c r="G57" s="195">
        <f t="shared" si="0"/>
        <v>2919</v>
      </c>
      <c r="H57" s="195"/>
      <c r="I57" s="196">
        <f t="shared" si="5"/>
        <v>2919</v>
      </c>
      <c r="J57" s="196">
        <v>2919</v>
      </c>
      <c r="K57" s="195"/>
      <c r="L57" s="207"/>
      <c r="M57" s="227" t="s">
        <v>195</v>
      </c>
    </row>
    <row r="58" spans="1:12" ht="18">
      <c r="A58" s="189"/>
      <c r="B58" s="189" t="s">
        <v>484</v>
      </c>
      <c r="C58" s="189"/>
      <c r="D58" s="193"/>
      <c r="E58" s="189"/>
      <c r="F58" s="199"/>
      <c r="G58" s="190">
        <f>+SUM(G59:G59)</f>
        <v>3524</v>
      </c>
      <c r="H58" s="190">
        <f>+SUM(H59:H59)</f>
        <v>0</v>
      </c>
      <c r="I58" s="190">
        <f>+SUM(I59:I59)</f>
        <v>3524</v>
      </c>
      <c r="J58" s="190">
        <f>+SUM(J59:J59)</f>
        <v>3524</v>
      </c>
      <c r="K58" s="190">
        <f>+SUM(K59:K59)</f>
        <v>0</v>
      </c>
      <c r="L58" s="207"/>
    </row>
    <row r="59" spans="1:13" s="239" customFormat="1" ht="46.5">
      <c r="A59" s="191">
        <f>+A57+1</f>
        <v>20</v>
      </c>
      <c r="B59" s="192" t="s">
        <v>485</v>
      </c>
      <c r="C59" s="205" t="s">
        <v>486</v>
      </c>
      <c r="D59" s="193" t="s">
        <v>487</v>
      </c>
      <c r="E59" s="193" t="s">
        <v>488</v>
      </c>
      <c r="F59" s="195">
        <v>3609</v>
      </c>
      <c r="G59" s="195">
        <f t="shared" si="0"/>
        <v>3524</v>
      </c>
      <c r="H59" s="195"/>
      <c r="I59" s="196">
        <f>+J59+K59</f>
        <v>3524</v>
      </c>
      <c r="J59" s="196">
        <v>3524</v>
      </c>
      <c r="K59" s="195"/>
      <c r="L59" s="207"/>
      <c r="M59" s="227"/>
    </row>
    <row r="60" spans="1:12" ht="18">
      <c r="A60" s="189"/>
      <c r="B60" s="189" t="s">
        <v>274</v>
      </c>
      <c r="C60" s="189"/>
      <c r="D60" s="189"/>
      <c r="E60" s="189"/>
      <c r="F60" s="199"/>
      <c r="G60" s="190">
        <f>+SUM(G61:G61)</f>
        <v>466</v>
      </c>
      <c r="H60" s="190">
        <f>+SUM(H61:H61)</f>
        <v>0</v>
      </c>
      <c r="I60" s="190">
        <f>+SUM(I61:I61)</f>
        <v>466</v>
      </c>
      <c r="J60" s="190">
        <f>+SUM(J61:J61)</f>
        <v>466</v>
      </c>
      <c r="K60" s="190">
        <f>+SUM(K61:K61)</f>
        <v>0</v>
      </c>
      <c r="L60" s="207"/>
    </row>
    <row r="61" spans="1:13" s="239" customFormat="1" ht="30.75">
      <c r="A61" s="191">
        <f>+A59+1</f>
        <v>21</v>
      </c>
      <c r="B61" s="192" t="s">
        <v>489</v>
      </c>
      <c r="C61" s="193" t="s">
        <v>405</v>
      </c>
      <c r="D61" s="209" t="s">
        <v>490</v>
      </c>
      <c r="E61" s="193" t="s">
        <v>491</v>
      </c>
      <c r="F61" s="195">
        <v>478</v>
      </c>
      <c r="G61" s="195">
        <f t="shared" si="0"/>
        <v>466</v>
      </c>
      <c r="H61" s="195"/>
      <c r="I61" s="196">
        <f>+J61+K61</f>
        <v>466</v>
      </c>
      <c r="J61" s="196">
        <v>466</v>
      </c>
      <c r="K61" s="196"/>
      <c r="L61" s="207"/>
      <c r="M61" s="227" t="s">
        <v>194</v>
      </c>
    </row>
    <row r="62" spans="1:12" ht="18">
      <c r="A62" s="189"/>
      <c r="B62" s="189" t="s">
        <v>272</v>
      </c>
      <c r="C62" s="189"/>
      <c r="D62" s="189"/>
      <c r="E62" s="189"/>
      <c r="F62" s="199"/>
      <c r="G62" s="190">
        <f>+SUM(G63:G95)</f>
        <v>82541</v>
      </c>
      <c r="H62" s="190">
        <f>+SUM(H63:H95)</f>
        <v>0</v>
      </c>
      <c r="I62" s="190">
        <f>+SUM(I63:I95)</f>
        <v>82541</v>
      </c>
      <c r="J62" s="190">
        <f>+SUM(J63:J95)</f>
        <v>0</v>
      </c>
      <c r="K62" s="190">
        <f>+SUM(K63:K95)</f>
        <v>82541</v>
      </c>
      <c r="L62" s="207"/>
    </row>
    <row r="63" spans="1:13" s="239" customFormat="1" ht="46.5">
      <c r="A63" s="191">
        <f>+A61+1</f>
        <v>22</v>
      </c>
      <c r="B63" s="204" t="s">
        <v>492</v>
      </c>
      <c r="C63" s="193" t="s">
        <v>493</v>
      </c>
      <c r="D63" s="193" t="s">
        <v>494</v>
      </c>
      <c r="E63" s="193" t="s">
        <v>495</v>
      </c>
      <c r="F63" s="195">
        <v>4495</v>
      </c>
      <c r="G63" s="195">
        <f t="shared" si="0"/>
        <v>4198</v>
      </c>
      <c r="H63" s="195"/>
      <c r="I63" s="196">
        <f aca="true" t="shared" si="7" ref="I63:I95">+J63+K63</f>
        <v>4198</v>
      </c>
      <c r="J63" s="195"/>
      <c r="K63" s="196">
        <v>4198</v>
      </c>
      <c r="L63" s="207"/>
      <c r="M63" s="227" t="s">
        <v>193</v>
      </c>
    </row>
    <row r="64" spans="1:13" s="239" customFormat="1" ht="30.75">
      <c r="A64" s="191">
        <f aca="true" t="shared" si="8" ref="A64:A95">+A63+1</f>
        <v>23</v>
      </c>
      <c r="B64" s="204" t="s">
        <v>496</v>
      </c>
      <c r="C64" s="193" t="s">
        <v>493</v>
      </c>
      <c r="D64" s="193" t="s">
        <v>497</v>
      </c>
      <c r="E64" s="193" t="s">
        <v>498</v>
      </c>
      <c r="F64" s="195">
        <v>4940</v>
      </c>
      <c r="G64" s="195">
        <f t="shared" si="0"/>
        <v>4612</v>
      </c>
      <c r="H64" s="195"/>
      <c r="I64" s="196">
        <f t="shared" si="7"/>
        <v>4612</v>
      </c>
      <c r="J64" s="195"/>
      <c r="K64" s="196">
        <v>4612</v>
      </c>
      <c r="L64" s="207"/>
      <c r="M64" s="227" t="s">
        <v>193</v>
      </c>
    </row>
    <row r="65" spans="1:13" s="239" customFormat="1" ht="78">
      <c r="A65" s="191">
        <f t="shared" si="8"/>
        <v>24</v>
      </c>
      <c r="B65" s="204" t="s">
        <v>499</v>
      </c>
      <c r="C65" s="193" t="s">
        <v>493</v>
      </c>
      <c r="D65" s="193" t="s">
        <v>500</v>
      </c>
      <c r="E65" s="193" t="s">
        <v>501</v>
      </c>
      <c r="F65" s="195">
        <v>14367</v>
      </c>
      <c r="G65" s="195">
        <f t="shared" si="0"/>
        <v>7000</v>
      </c>
      <c r="H65" s="195"/>
      <c r="I65" s="196">
        <f t="shared" si="7"/>
        <v>7000</v>
      </c>
      <c r="J65" s="195"/>
      <c r="K65" s="196">
        <v>7000</v>
      </c>
      <c r="L65" s="212" t="s">
        <v>502</v>
      </c>
      <c r="M65" s="227" t="s">
        <v>193</v>
      </c>
    </row>
    <row r="66" spans="1:13" s="239" customFormat="1" ht="30.75">
      <c r="A66" s="191">
        <f t="shared" si="8"/>
        <v>25</v>
      </c>
      <c r="B66" s="192" t="s">
        <v>503</v>
      </c>
      <c r="C66" s="193" t="s">
        <v>265</v>
      </c>
      <c r="D66" s="194" t="s">
        <v>504</v>
      </c>
      <c r="E66" s="193" t="s">
        <v>505</v>
      </c>
      <c r="F66" s="195">
        <v>2191</v>
      </c>
      <c r="G66" s="195">
        <f t="shared" si="0"/>
        <v>2056</v>
      </c>
      <c r="H66" s="195"/>
      <c r="I66" s="196">
        <f t="shared" si="7"/>
        <v>2056</v>
      </c>
      <c r="J66" s="195"/>
      <c r="K66" s="196">
        <v>2056</v>
      </c>
      <c r="L66" s="207"/>
      <c r="M66" s="227" t="s">
        <v>193</v>
      </c>
    </row>
    <row r="67" spans="1:13" s="239" customFormat="1" ht="30.75">
      <c r="A67" s="191">
        <f t="shared" si="8"/>
        <v>26</v>
      </c>
      <c r="B67" s="204" t="s">
        <v>506</v>
      </c>
      <c r="C67" s="193" t="s">
        <v>265</v>
      </c>
      <c r="D67" s="193" t="s">
        <v>328</v>
      </c>
      <c r="E67" s="193" t="s">
        <v>507</v>
      </c>
      <c r="F67" s="196">
        <v>29736</v>
      </c>
      <c r="G67" s="195">
        <f t="shared" si="0"/>
        <v>5500</v>
      </c>
      <c r="H67" s="196"/>
      <c r="I67" s="196">
        <f t="shared" si="7"/>
        <v>5500</v>
      </c>
      <c r="J67" s="195"/>
      <c r="K67" s="196">
        <v>5500</v>
      </c>
      <c r="L67" s="207" t="s">
        <v>508</v>
      </c>
      <c r="M67" s="227" t="s">
        <v>193</v>
      </c>
    </row>
    <row r="68" spans="1:13" s="239" customFormat="1" ht="46.5">
      <c r="A68" s="191">
        <f t="shared" si="8"/>
        <v>27</v>
      </c>
      <c r="B68" s="204" t="s">
        <v>509</v>
      </c>
      <c r="C68" s="193" t="s">
        <v>405</v>
      </c>
      <c r="D68" s="193" t="s">
        <v>510</v>
      </c>
      <c r="E68" s="193" t="s">
        <v>511</v>
      </c>
      <c r="F68" s="195">
        <v>8872</v>
      </c>
      <c r="G68" s="195">
        <f t="shared" si="0"/>
        <v>8351</v>
      </c>
      <c r="H68" s="195"/>
      <c r="I68" s="196">
        <f t="shared" si="7"/>
        <v>8351</v>
      </c>
      <c r="J68" s="195"/>
      <c r="K68" s="196">
        <v>8351</v>
      </c>
      <c r="L68" s="207"/>
      <c r="M68" s="227" t="s">
        <v>193</v>
      </c>
    </row>
    <row r="69" spans="1:13" s="239" customFormat="1" ht="46.5">
      <c r="A69" s="191">
        <f t="shared" si="8"/>
        <v>28</v>
      </c>
      <c r="B69" s="204" t="s">
        <v>512</v>
      </c>
      <c r="C69" s="193" t="s">
        <v>405</v>
      </c>
      <c r="D69" s="193" t="s">
        <v>513</v>
      </c>
      <c r="E69" s="193" t="s">
        <v>514</v>
      </c>
      <c r="F69" s="195">
        <v>1130</v>
      </c>
      <c r="G69" s="195">
        <f t="shared" si="0"/>
        <v>1056</v>
      </c>
      <c r="H69" s="195"/>
      <c r="I69" s="196">
        <f t="shared" si="7"/>
        <v>1056</v>
      </c>
      <c r="J69" s="195"/>
      <c r="K69" s="196">
        <v>1056</v>
      </c>
      <c r="L69" s="207"/>
      <c r="M69" s="227" t="s">
        <v>193</v>
      </c>
    </row>
    <row r="70" spans="1:13" s="239" customFormat="1" ht="46.5">
      <c r="A70" s="191">
        <f t="shared" si="8"/>
        <v>29</v>
      </c>
      <c r="B70" s="204" t="s">
        <v>515</v>
      </c>
      <c r="C70" s="193" t="s">
        <v>280</v>
      </c>
      <c r="D70" s="193" t="s">
        <v>516</v>
      </c>
      <c r="E70" s="193" t="s">
        <v>517</v>
      </c>
      <c r="F70" s="195">
        <v>4176</v>
      </c>
      <c r="G70" s="195">
        <f t="shared" si="0"/>
        <v>3895</v>
      </c>
      <c r="H70" s="195"/>
      <c r="I70" s="196">
        <f t="shared" si="7"/>
        <v>3895</v>
      </c>
      <c r="J70" s="195"/>
      <c r="K70" s="196">
        <v>3895</v>
      </c>
      <c r="L70" s="207" t="s">
        <v>518</v>
      </c>
      <c r="M70" s="227" t="s">
        <v>193</v>
      </c>
    </row>
    <row r="71" spans="1:13" s="239" customFormat="1" ht="46.5">
      <c r="A71" s="191">
        <f t="shared" si="8"/>
        <v>30</v>
      </c>
      <c r="B71" s="204" t="s">
        <v>519</v>
      </c>
      <c r="C71" s="193" t="s">
        <v>280</v>
      </c>
      <c r="D71" s="193" t="s">
        <v>520</v>
      </c>
      <c r="E71" s="193" t="s">
        <v>521</v>
      </c>
      <c r="F71" s="195">
        <v>5207</v>
      </c>
      <c r="G71" s="195">
        <f t="shared" si="0"/>
        <v>4895</v>
      </c>
      <c r="H71" s="195"/>
      <c r="I71" s="196">
        <f t="shared" si="7"/>
        <v>4895</v>
      </c>
      <c r="J71" s="195"/>
      <c r="K71" s="196">
        <v>4895</v>
      </c>
      <c r="L71" s="207" t="s">
        <v>518</v>
      </c>
      <c r="M71" s="227" t="s">
        <v>193</v>
      </c>
    </row>
    <row r="72" spans="1:13" s="239" customFormat="1" ht="46.5">
      <c r="A72" s="191">
        <f t="shared" si="8"/>
        <v>31</v>
      </c>
      <c r="B72" s="204" t="s">
        <v>522</v>
      </c>
      <c r="C72" s="193" t="s">
        <v>523</v>
      </c>
      <c r="D72" s="193" t="s">
        <v>524</v>
      </c>
      <c r="E72" s="193" t="s">
        <v>525</v>
      </c>
      <c r="F72" s="195">
        <v>7264</v>
      </c>
      <c r="G72" s="195">
        <f t="shared" si="0"/>
        <v>6840</v>
      </c>
      <c r="H72" s="195"/>
      <c r="I72" s="196">
        <f t="shared" si="7"/>
        <v>6840</v>
      </c>
      <c r="J72" s="195"/>
      <c r="K72" s="196">
        <v>6840</v>
      </c>
      <c r="L72" s="207" t="s">
        <v>518</v>
      </c>
      <c r="M72" s="227" t="s">
        <v>193</v>
      </c>
    </row>
    <row r="73" spans="1:13" s="239" customFormat="1" ht="46.5">
      <c r="A73" s="191">
        <f t="shared" si="8"/>
        <v>32</v>
      </c>
      <c r="B73" s="204" t="s">
        <v>526</v>
      </c>
      <c r="C73" s="193" t="s">
        <v>523</v>
      </c>
      <c r="D73" s="193" t="s">
        <v>527</v>
      </c>
      <c r="E73" s="213" t="s">
        <v>528</v>
      </c>
      <c r="F73" s="195">
        <v>5795</v>
      </c>
      <c r="G73" s="195">
        <f t="shared" si="0"/>
        <v>5376</v>
      </c>
      <c r="H73" s="195"/>
      <c r="I73" s="196">
        <f t="shared" si="7"/>
        <v>5376</v>
      </c>
      <c r="J73" s="195"/>
      <c r="K73" s="196">
        <v>5376</v>
      </c>
      <c r="L73" s="212" t="s">
        <v>518</v>
      </c>
      <c r="M73" s="227" t="s">
        <v>193</v>
      </c>
    </row>
    <row r="74" spans="1:13" s="239" customFormat="1" ht="46.5">
      <c r="A74" s="191">
        <f t="shared" si="8"/>
        <v>33</v>
      </c>
      <c r="B74" s="204" t="s">
        <v>529</v>
      </c>
      <c r="C74" s="193" t="s">
        <v>1</v>
      </c>
      <c r="D74" s="193" t="s">
        <v>530</v>
      </c>
      <c r="E74" s="193" t="s">
        <v>531</v>
      </c>
      <c r="F74" s="195">
        <v>3614</v>
      </c>
      <c r="G74" s="195">
        <f t="shared" si="0"/>
        <v>3405</v>
      </c>
      <c r="H74" s="195"/>
      <c r="I74" s="196">
        <f t="shared" si="7"/>
        <v>3405</v>
      </c>
      <c r="J74" s="195"/>
      <c r="K74" s="196">
        <v>3405</v>
      </c>
      <c r="L74" s="207"/>
      <c r="M74" s="227" t="s">
        <v>193</v>
      </c>
    </row>
    <row r="75" spans="1:13" s="239" customFormat="1" ht="46.5">
      <c r="A75" s="191">
        <f t="shared" si="8"/>
        <v>34</v>
      </c>
      <c r="B75" s="204" t="s">
        <v>532</v>
      </c>
      <c r="C75" s="214" t="s">
        <v>196</v>
      </c>
      <c r="D75" s="193" t="s">
        <v>533</v>
      </c>
      <c r="E75" s="193" t="s">
        <v>534</v>
      </c>
      <c r="F75" s="195">
        <v>976</v>
      </c>
      <c r="G75" s="195">
        <f t="shared" si="0"/>
        <v>882</v>
      </c>
      <c r="H75" s="195"/>
      <c r="I75" s="196">
        <f t="shared" si="7"/>
        <v>882</v>
      </c>
      <c r="J75" s="195"/>
      <c r="K75" s="196">
        <v>882</v>
      </c>
      <c r="L75" s="207" t="s">
        <v>518</v>
      </c>
      <c r="M75" s="227" t="s">
        <v>193</v>
      </c>
    </row>
    <row r="76" spans="1:13" s="239" customFormat="1" ht="30.75">
      <c r="A76" s="191">
        <f t="shared" si="8"/>
        <v>35</v>
      </c>
      <c r="B76" s="204" t="s">
        <v>535</v>
      </c>
      <c r="C76" s="214" t="s">
        <v>196</v>
      </c>
      <c r="D76" s="193" t="s">
        <v>536</v>
      </c>
      <c r="E76" s="193" t="s">
        <v>537</v>
      </c>
      <c r="F76" s="195">
        <v>845</v>
      </c>
      <c r="G76" s="195">
        <f t="shared" si="0"/>
        <v>790</v>
      </c>
      <c r="H76" s="195"/>
      <c r="I76" s="196">
        <f t="shared" si="7"/>
        <v>790</v>
      </c>
      <c r="J76" s="195"/>
      <c r="K76" s="196">
        <v>790</v>
      </c>
      <c r="L76" s="207"/>
      <c r="M76" s="227" t="s">
        <v>193</v>
      </c>
    </row>
    <row r="77" spans="1:13" s="239" customFormat="1" ht="30.75">
      <c r="A77" s="191">
        <f t="shared" si="8"/>
        <v>36</v>
      </c>
      <c r="B77" s="204" t="s">
        <v>538</v>
      </c>
      <c r="C77" s="205" t="s">
        <v>2</v>
      </c>
      <c r="D77" s="193" t="s">
        <v>539</v>
      </c>
      <c r="E77" s="193" t="s">
        <v>540</v>
      </c>
      <c r="F77" s="195">
        <v>979</v>
      </c>
      <c r="G77" s="195">
        <f t="shared" si="0"/>
        <v>824</v>
      </c>
      <c r="H77" s="195"/>
      <c r="I77" s="196">
        <f t="shared" si="7"/>
        <v>824</v>
      </c>
      <c r="J77" s="195"/>
      <c r="K77" s="196">
        <v>824</v>
      </c>
      <c r="L77" s="207" t="s">
        <v>318</v>
      </c>
      <c r="M77" s="227" t="s">
        <v>193</v>
      </c>
    </row>
    <row r="78" spans="1:13" s="239" customFormat="1" ht="46.5">
      <c r="A78" s="191">
        <f t="shared" si="8"/>
        <v>37</v>
      </c>
      <c r="B78" s="204" t="s">
        <v>541</v>
      </c>
      <c r="C78" s="205" t="s">
        <v>2</v>
      </c>
      <c r="D78" s="193" t="s">
        <v>542</v>
      </c>
      <c r="E78" s="193" t="s">
        <v>543</v>
      </c>
      <c r="F78" s="195">
        <v>959</v>
      </c>
      <c r="G78" s="195">
        <f t="shared" si="0"/>
        <v>816</v>
      </c>
      <c r="H78" s="195"/>
      <c r="I78" s="196">
        <f t="shared" si="7"/>
        <v>816</v>
      </c>
      <c r="J78" s="195"/>
      <c r="K78" s="196">
        <v>816</v>
      </c>
      <c r="L78" s="207" t="s">
        <v>318</v>
      </c>
      <c r="M78" s="227" t="s">
        <v>193</v>
      </c>
    </row>
    <row r="79" spans="1:13" s="239" customFormat="1" ht="30.75">
      <c r="A79" s="191">
        <f t="shared" si="8"/>
        <v>38</v>
      </c>
      <c r="B79" s="204" t="s">
        <v>544</v>
      </c>
      <c r="C79" s="205" t="s">
        <v>2</v>
      </c>
      <c r="D79" s="193" t="s">
        <v>545</v>
      </c>
      <c r="E79" s="193" t="s">
        <v>546</v>
      </c>
      <c r="F79" s="195">
        <v>2406</v>
      </c>
      <c r="G79" s="195">
        <f t="shared" si="0"/>
        <v>2022</v>
      </c>
      <c r="H79" s="195"/>
      <c r="I79" s="196">
        <f t="shared" si="7"/>
        <v>2022</v>
      </c>
      <c r="J79" s="195"/>
      <c r="K79" s="196">
        <v>2022</v>
      </c>
      <c r="L79" s="207" t="s">
        <v>318</v>
      </c>
      <c r="M79" s="227" t="s">
        <v>193</v>
      </c>
    </row>
    <row r="80" spans="1:13" s="239" customFormat="1" ht="30.75">
      <c r="A80" s="191">
        <f t="shared" si="8"/>
        <v>39</v>
      </c>
      <c r="B80" s="204" t="s">
        <v>547</v>
      </c>
      <c r="C80" s="205" t="s">
        <v>2</v>
      </c>
      <c r="D80" s="193" t="s">
        <v>548</v>
      </c>
      <c r="E80" s="193" t="s">
        <v>549</v>
      </c>
      <c r="F80" s="195">
        <v>1013</v>
      </c>
      <c r="G80" s="195">
        <f t="shared" si="0"/>
        <v>852</v>
      </c>
      <c r="H80" s="195"/>
      <c r="I80" s="196">
        <f t="shared" si="7"/>
        <v>852</v>
      </c>
      <c r="J80" s="195"/>
      <c r="K80" s="196">
        <v>852</v>
      </c>
      <c r="L80" s="207" t="s">
        <v>318</v>
      </c>
      <c r="M80" s="227" t="s">
        <v>193</v>
      </c>
    </row>
    <row r="81" spans="1:13" s="239" customFormat="1" ht="30.75">
      <c r="A81" s="191">
        <f t="shared" si="8"/>
        <v>40</v>
      </c>
      <c r="B81" s="204" t="s">
        <v>550</v>
      </c>
      <c r="C81" s="193" t="s">
        <v>282</v>
      </c>
      <c r="D81" s="193" t="s">
        <v>551</v>
      </c>
      <c r="E81" s="193" t="s">
        <v>552</v>
      </c>
      <c r="F81" s="195">
        <v>816</v>
      </c>
      <c r="G81" s="195">
        <f t="shared" si="0"/>
        <v>674</v>
      </c>
      <c r="H81" s="195"/>
      <c r="I81" s="196">
        <f t="shared" si="7"/>
        <v>674</v>
      </c>
      <c r="J81" s="195"/>
      <c r="K81" s="196">
        <v>674</v>
      </c>
      <c r="L81" s="207" t="s">
        <v>318</v>
      </c>
      <c r="M81" s="227" t="s">
        <v>193</v>
      </c>
    </row>
    <row r="82" spans="1:13" s="239" customFormat="1" ht="46.5">
      <c r="A82" s="191">
        <f t="shared" si="8"/>
        <v>41</v>
      </c>
      <c r="B82" s="204" t="s">
        <v>331</v>
      </c>
      <c r="C82" s="205" t="s">
        <v>4</v>
      </c>
      <c r="D82" s="209" t="s">
        <v>332</v>
      </c>
      <c r="E82" s="193" t="s">
        <v>553</v>
      </c>
      <c r="F82" s="195">
        <v>2969</v>
      </c>
      <c r="G82" s="195">
        <f t="shared" si="0"/>
        <v>2568</v>
      </c>
      <c r="H82" s="195"/>
      <c r="I82" s="196">
        <f t="shared" si="7"/>
        <v>2568</v>
      </c>
      <c r="J82" s="195"/>
      <c r="K82" s="196">
        <v>2568</v>
      </c>
      <c r="L82" s="207" t="s">
        <v>518</v>
      </c>
      <c r="M82" s="227" t="s">
        <v>193</v>
      </c>
    </row>
    <row r="83" spans="1:13" s="239" customFormat="1" ht="62.25">
      <c r="A83" s="191">
        <f t="shared" si="8"/>
        <v>42</v>
      </c>
      <c r="B83" s="204" t="s">
        <v>554</v>
      </c>
      <c r="C83" s="205" t="s">
        <v>5</v>
      </c>
      <c r="D83" s="209" t="s">
        <v>555</v>
      </c>
      <c r="E83" s="193" t="s">
        <v>556</v>
      </c>
      <c r="F83" s="195">
        <v>2846</v>
      </c>
      <c r="G83" s="195">
        <f aca="true" t="shared" si="9" ref="G83:G136">+H83+I83</f>
        <v>2417</v>
      </c>
      <c r="H83" s="195"/>
      <c r="I83" s="196">
        <f t="shared" si="7"/>
        <v>2417</v>
      </c>
      <c r="J83" s="195"/>
      <c r="K83" s="196">
        <v>2417</v>
      </c>
      <c r="L83" s="207" t="s">
        <v>318</v>
      </c>
      <c r="M83" s="227" t="s">
        <v>193</v>
      </c>
    </row>
    <row r="84" spans="1:13" s="239" customFormat="1" ht="30.75">
      <c r="A84" s="191">
        <f t="shared" si="8"/>
        <v>43</v>
      </c>
      <c r="B84" s="204" t="s">
        <v>557</v>
      </c>
      <c r="C84" s="205" t="s">
        <v>5</v>
      </c>
      <c r="D84" s="193" t="s">
        <v>558</v>
      </c>
      <c r="E84" s="193" t="s">
        <v>559</v>
      </c>
      <c r="F84" s="195">
        <v>2560</v>
      </c>
      <c r="G84" s="195">
        <f t="shared" si="9"/>
        <v>2251</v>
      </c>
      <c r="H84" s="195"/>
      <c r="I84" s="196">
        <f t="shared" si="7"/>
        <v>2251</v>
      </c>
      <c r="J84" s="195"/>
      <c r="K84" s="196">
        <v>2251</v>
      </c>
      <c r="L84" s="207" t="s">
        <v>318</v>
      </c>
      <c r="M84" s="227" t="s">
        <v>193</v>
      </c>
    </row>
    <row r="85" spans="1:13" s="239" customFormat="1" ht="30.75">
      <c r="A85" s="191">
        <f t="shared" si="8"/>
        <v>44</v>
      </c>
      <c r="B85" s="204" t="s">
        <v>560</v>
      </c>
      <c r="C85" s="205" t="s">
        <v>5</v>
      </c>
      <c r="D85" s="193" t="s">
        <v>561</v>
      </c>
      <c r="E85" s="193" t="s">
        <v>562</v>
      </c>
      <c r="F85" s="195">
        <v>834</v>
      </c>
      <c r="G85" s="195">
        <f t="shared" si="9"/>
        <v>680</v>
      </c>
      <c r="H85" s="195"/>
      <c r="I85" s="196">
        <f t="shared" si="7"/>
        <v>680</v>
      </c>
      <c r="J85" s="195"/>
      <c r="K85" s="196">
        <v>680</v>
      </c>
      <c r="L85" s="207" t="s">
        <v>318</v>
      </c>
      <c r="M85" s="227" t="s">
        <v>193</v>
      </c>
    </row>
    <row r="86" spans="1:13" s="239" customFormat="1" ht="30.75">
      <c r="A86" s="191">
        <f t="shared" si="8"/>
        <v>45</v>
      </c>
      <c r="B86" s="204" t="s">
        <v>333</v>
      </c>
      <c r="C86" s="193" t="s">
        <v>281</v>
      </c>
      <c r="D86" s="193" t="s">
        <v>334</v>
      </c>
      <c r="E86" s="193" t="s">
        <v>563</v>
      </c>
      <c r="F86" s="195">
        <v>1152</v>
      </c>
      <c r="G86" s="195">
        <f t="shared" si="9"/>
        <v>1046</v>
      </c>
      <c r="H86" s="195"/>
      <c r="I86" s="196">
        <f t="shared" si="7"/>
        <v>1046</v>
      </c>
      <c r="J86" s="195"/>
      <c r="K86" s="196">
        <v>1046</v>
      </c>
      <c r="L86" s="207"/>
      <c r="M86" s="227" t="s">
        <v>193</v>
      </c>
    </row>
    <row r="87" spans="1:13" s="239" customFormat="1" ht="46.5">
      <c r="A87" s="191">
        <f t="shared" si="8"/>
        <v>46</v>
      </c>
      <c r="B87" s="204" t="s">
        <v>564</v>
      </c>
      <c r="C87" s="205" t="s">
        <v>281</v>
      </c>
      <c r="D87" s="193" t="s">
        <v>565</v>
      </c>
      <c r="E87" s="193" t="s">
        <v>566</v>
      </c>
      <c r="F87" s="195">
        <v>3271</v>
      </c>
      <c r="G87" s="195">
        <f t="shared" si="9"/>
        <v>3077</v>
      </c>
      <c r="H87" s="195"/>
      <c r="I87" s="196">
        <f t="shared" si="7"/>
        <v>3077</v>
      </c>
      <c r="J87" s="195"/>
      <c r="K87" s="196">
        <v>3077</v>
      </c>
      <c r="L87" s="207" t="s">
        <v>518</v>
      </c>
      <c r="M87" s="227" t="s">
        <v>193</v>
      </c>
    </row>
    <row r="88" spans="1:13" s="239" customFormat="1" ht="46.5">
      <c r="A88" s="191">
        <f t="shared" si="8"/>
        <v>47</v>
      </c>
      <c r="B88" s="204" t="s">
        <v>567</v>
      </c>
      <c r="C88" s="205" t="s">
        <v>281</v>
      </c>
      <c r="D88" s="193" t="s">
        <v>568</v>
      </c>
      <c r="E88" s="193" t="s">
        <v>569</v>
      </c>
      <c r="F88" s="195">
        <v>947</v>
      </c>
      <c r="G88" s="195">
        <f t="shared" si="9"/>
        <v>812</v>
      </c>
      <c r="H88" s="195"/>
      <c r="I88" s="196">
        <f t="shared" si="7"/>
        <v>812</v>
      </c>
      <c r="J88" s="195"/>
      <c r="K88" s="196">
        <v>812</v>
      </c>
      <c r="L88" s="207" t="s">
        <v>318</v>
      </c>
      <c r="M88" s="227" t="s">
        <v>193</v>
      </c>
    </row>
    <row r="89" spans="1:13" s="239" customFormat="1" ht="30.75">
      <c r="A89" s="191">
        <f t="shared" si="8"/>
        <v>48</v>
      </c>
      <c r="B89" s="204" t="s">
        <v>570</v>
      </c>
      <c r="C89" s="205" t="s">
        <v>3</v>
      </c>
      <c r="D89" s="193" t="s">
        <v>571</v>
      </c>
      <c r="E89" s="193" t="s">
        <v>572</v>
      </c>
      <c r="F89" s="195">
        <v>1231</v>
      </c>
      <c r="G89" s="195">
        <f t="shared" si="9"/>
        <v>1005</v>
      </c>
      <c r="H89" s="195"/>
      <c r="I89" s="196">
        <f t="shared" si="7"/>
        <v>1005</v>
      </c>
      <c r="J89" s="195"/>
      <c r="K89" s="196">
        <v>1005</v>
      </c>
      <c r="L89" s="207" t="s">
        <v>318</v>
      </c>
      <c r="M89" s="227" t="s">
        <v>193</v>
      </c>
    </row>
    <row r="90" spans="1:13" s="239" customFormat="1" ht="46.5">
      <c r="A90" s="191">
        <f t="shared" si="8"/>
        <v>49</v>
      </c>
      <c r="B90" s="204" t="s">
        <v>573</v>
      </c>
      <c r="C90" s="205" t="s">
        <v>3</v>
      </c>
      <c r="D90" s="193" t="s">
        <v>574</v>
      </c>
      <c r="E90" s="193" t="s">
        <v>575</v>
      </c>
      <c r="F90" s="195">
        <v>969</v>
      </c>
      <c r="G90" s="195">
        <f t="shared" si="9"/>
        <v>902</v>
      </c>
      <c r="H90" s="195"/>
      <c r="I90" s="196">
        <f t="shared" si="7"/>
        <v>902</v>
      </c>
      <c r="J90" s="195"/>
      <c r="K90" s="196">
        <v>902</v>
      </c>
      <c r="L90" s="207" t="s">
        <v>518</v>
      </c>
      <c r="M90" s="227" t="s">
        <v>193</v>
      </c>
    </row>
    <row r="91" spans="1:13" s="239" customFormat="1" ht="30.75">
      <c r="A91" s="191">
        <f t="shared" si="8"/>
        <v>50</v>
      </c>
      <c r="B91" s="204" t="s">
        <v>576</v>
      </c>
      <c r="C91" s="205" t="s">
        <v>3</v>
      </c>
      <c r="D91" s="193" t="s">
        <v>577</v>
      </c>
      <c r="E91" s="193" t="s">
        <v>578</v>
      </c>
      <c r="F91" s="195">
        <v>896</v>
      </c>
      <c r="G91" s="195">
        <f t="shared" si="9"/>
        <v>756</v>
      </c>
      <c r="H91" s="195"/>
      <c r="I91" s="196">
        <f t="shared" si="7"/>
        <v>756</v>
      </c>
      <c r="J91" s="195"/>
      <c r="K91" s="196">
        <v>756</v>
      </c>
      <c r="L91" s="207" t="s">
        <v>318</v>
      </c>
      <c r="M91" s="227" t="s">
        <v>193</v>
      </c>
    </row>
    <row r="92" spans="1:13" s="239" customFormat="1" ht="30.75">
      <c r="A92" s="191">
        <f t="shared" si="8"/>
        <v>51</v>
      </c>
      <c r="B92" s="204" t="s">
        <v>579</v>
      </c>
      <c r="C92" s="205" t="s">
        <v>3</v>
      </c>
      <c r="D92" s="193" t="s">
        <v>580</v>
      </c>
      <c r="E92" s="193" t="s">
        <v>581</v>
      </c>
      <c r="F92" s="195">
        <v>969</v>
      </c>
      <c r="G92" s="195">
        <f t="shared" si="9"/>
        <v>841</v>
      </c>
      <c r="H92" s="195"/>
      <c r="I92" s="196">
        <f t="shared" si="7"/>
        <v>841</v>
      </c>
      <c r="J92" s="195"/>
      <c r="K92" s="196">
        <v>841</v>
      </c>
      <c r="L92" s="207" t="s">
        <v>318</v>
      </c>
      <c r="M92" s="227" t="s">
        <v>193</v>
      </c>
    </row>
    <row r="93" spans="1:13" s="239" customFormat="1" ht="30.75">
      <c r="A93" s="191">
        <f t="shared" si="8"/>
        <v>52</v>
      </c>
      <c r="B93" s="204" t="s">
        <v>582</v>
      </c>
      <c r="C93" s="205" t="s">
        <v>3</v>
      </c>
      <c r="D93" s="193" t="s">
        <v>583</v>
      </c>
      <c r="E93" s="193" t="s">
        <v>584</v>
      </c>
      <c r="F93" s="195">
        <v>726</v>
      </c>
      <c r="G93" s="195">
        <f t="shared" si="9"/>
        <v>592</v>
      </c>
      <c r="H93" s="195"/>
      <c r="I93" s="196">
        <f t="shared" si="7"/>
        <v>592</v>
      </c>
      <c r="J93" s="195"/>
      <c r="K93" s="196">
        <v>592</v>
      </c>
      <c r="L93" s="207" t="s">
        <v>318</v>
      </c>
      <c r="M93" s="227" t="s">
        <v>193</v>
      </c>
    </row>
    <row r="94" spans="1:13" s="239" customFormat="1" ht="30.75">
      <c r="A94" s="191">
        <f t="shared" si="8"/>
        <v>53</v>
      </c>
      <c r="B94" s="204" t="s">
        <v>585</v>
      </c>
      <c r="C94" s="205" t="s">
        <v>6</v>
      </c>
      <c r="D94" s="193" t="s">
        <v>586</v>
      </c>
      <c r="E94" s="193" t="s">
        <v>587</v>
      </c>
      <c r="F94" s="195">
        <v>867</v>
      </c>
      <c r="G94" s="195">
        <f t="shared" si="9"/>
        <v>736</v>
      </c>
      <c r="H94" s="195"/>
      <c r="I94" s="196">
        <f t="shared" si="7"/>
        <v>736</v>
      </c>
      <c r="J94" s="195"/>
      <c r="K94" s="196">
        <v>736</v>
      </c>
      <c r="L94" s="207" t="s">
        <v>318</v>
      </c>
      <c r="M94" s="227" t="s">
        <v>193</v>
      </c>
    </row>
    <row r="95" spans="1:13" s="239" customFormat="1" ht="30.75">
      <c r="A95" s="191">
        <f t="shared" si="8"/>
        <v>54</v>
      </c>
      <c r="B95" s="204" t="s">
        <v>588</v>
      </c>
      <c r="C95" s="205" t="s">
        <v>6</v>
      </c>
      <c r="D95" s="193" t="s">
        <v>589</v>
      </c>
      <c r="E95" s="193" t="s">
        <v>590</v>
      </c>
      <c r="F95" s="195">
        <v>986</v>
      </c>
      <c r="G95" s="195">
        <f t="shared" si="9"/>
        <v>814</v>
      </c>
      <c r="H95" s="195"/>
      <c r="I95" s="196">
        <f t="shared" si="7"/>
        <v>814</v>
      </c>
      <c r="J95" s="195"/>
      <c r="K95" s="196">
        <v>814</v>
      </c>
      <c r="L95" s="207" t="s">
        <v>318</v>
      </c>
      <c r="M95" s="227" t="s">
        <v>193</v>
      </c>
    </row>
    <row r="96" spans="1:12" ht="18">
      <c r="A96" s="189"/>
      <c r="B96" s="189" t="s">
        <v>278</v>
      </c>
      <c r="C96" s="189"/>
      <c r="D96" s="189"/>
      <c r="E96" s="189"/>
      <c r="F96" s="199"/>
      <c r="G96" s="190">
        <f>+SUM(G97:G102)</f>
        <v>35305</v>
      </c>
      <c r="H96" s="190">
        <f>+SUM(H97:H102)</f>
        <v>0</v>
      </c>
      <c r="I96" s="190">
        <f>+SUM(I97:I102)</f>
        <v>35305</v>
      </c>
      <c r="J96" s="190">
        <f>+SUM(J97:J102)</f>
        <v>0</v>
      </c>
      <c r="K96" s="190">
        <f>+SUM(K97:K102)</f>
        <v>35305</v>
      </c>
      <c r="L96" s="207"/>
    </row>
    <row r="97" spans="1:13" s="239" customFormat="1" ht="46.5">
      <c r="A97" s="191">
        <f>+A95+1</f>
        <v>55</v>
      </c>
      <c r="B97" s="204" t="s">
        <v>335</v>
      </c>
      <c r="C97" s="193" t="s">
        <v>265</v>
      </c>
      <c r="D97" s="193" t="s">
        <v>336</v>
      </c>
      <c r="E97" s="193" t="s">
        <v>591</v>
      </c>
      <c r="F97" s="195">
        <v>26374</v>
      </c>
      <c r="G97" s="195">
        <f t="shared" si="9"/>
        <v>4300</v>
      </c>
      <c r="H97" s="195"/>
      <c r="I97" s="196">
        <f aca="true" t="shared" si="10" ref="I97:I102">+J97+K97</f>
        <v>4300</v>
      </c>
      <c r="J97" s="195"/>
      <c r="K97" s="196">
        <v>4300</v>
      </c>
      <c r="L97" s="207" t="s">
        <v>592</v>
      </c>
      <c r="M97" s="227" t="s">
        <v>194</v>
      </c>
    </row>
    <row r="98" spans="1:13" s="239" customFormat="1" ht="62.25">
      <c r="A98" s="191">
        <f>+A97+1</f>
        <v>56</v>
      </c>
      <c r="B98" s="204" t="s">
        <v>593</v>
      </c>
      <c r="C98" s="193" t="s">
        <v>594</v>
      </c>
      <c r="D98" s="193" t="s">
        <v>595</v>
      </c>
      <c r="E98" s="193" t="s">
        <v>596</v>
      </c>
      <c r="F98" s="195">
        <v>9495</v>
      </c>
      <c r="G98" s="195">
        <f t="shared" si="9"/>
        <v>8505</v>
      </c>
      <c r="H98" s="195"/>
      <c r="I98" s="196">
        <f t="shared" si="10"/>
        <v>8505</v>
      </c>
      <c r="J98" s="195"/>
      <c r="K98" s="196">
        <v>8505</v>
      </c>
      <c r="L98" s="207" t="s">
        <v>518</v>
      </c>
      <c r="M98" s="227" t="s">
        <v>194</v>
      </c>
    </row>
    <row r="99" spans="1:13" s="241" customFormat="1" ht="30.75">
      <c r="A99" s="191">
        <f>+A98+1</f>
        <v>57</v>
      </c>
      <c r="B99" s="208" t="s">
        <v>597</v>
      </c>
      <c r="C99" s="193" t="s">
        <v>598</v>
      </c>
      <c r="D99" s="193" t="s">
        <v>599</v>
      </c>
      <c r="E99" s="193" t="s">
        <v>600</v>
      </c>
      <c r="F99" s="195">
        <v>5802</v>
      </c>
      <c r="G99" s="195">
        <f t="shared" si="9"/>
        <v>5421</v>
      </c>
      <c r="H99" s="195"/>
      <c r="I99" s="196">
        <f t="shared" si="10"/>
        <v>5421</v>
      </c>
      <c r="J99" s="195"/>
      <c r="K99" s="195">
        <v>5421</v>
      </c>
      <c r="L99" s="211"/>
      <c r="M99" s="240" t="s">
        <v>194</v>
      </c>
    </row>
    <row r="100" spans="1:13" s="241" customFormat="1" ht="46.5">
      <c r="A100" s="191">
        <f>+A99+1</f>
        <v>58</v>
      </c>
      <c r="B100" s="208" t="s">
        <v>601</v>
      </c>
      <c r="C100" s="193" t="s">
        <v>0</v>
      </c>
      <c r="D100" s="193" t="s">
        <v>602</v>
      </c>
      <c r="E100" s="213" t="s">
        <v>603</v>
      </c>
      <c r="F100" s="195">
        <v>8123</v>
      </c>
      <c r="G100" s="195">
        <f t="shared" si="9"/>
        <v>7322</v>
      </c>
      <c r="H100" s="195"/>
      <c r="I100" s="196">
        <f t="shared" si="10"/>
        <v>7322</v>
      </c>
      <c r="J100" s="195"/>
      <c r="K100" s="196">
        <v>7322</v>
      </c>
      <c r="L100" s="212" t="s">
        <v>518</v>
      </c>
      <c r="M100" s="240" t="s">
        <v>194</v>
      </c>
    </row>
    <row r="101" spans="1:13" s="239" customFormat="1" ht="30.75">
      <c r="A101" s="191">
        <f>+A100+1</f>
        <v>59</v>
      </c>
      <c r="B101" s="204" t="s">
        <v>604</v>
      </c>
      <c r="C101" s="205" t="s">
        <v>281</v>
      </c>
      <c r="D101" s="193" t="s">
        <v>605</v>
      </c>
      <c r="E101" s="193" t="s">
        <v>606</v>
      </c>
      <c r="F101" s="195">
        <v>6297</v>
      </c>
      <c r="G101" s="195">
        <f t="shared" si="9"/>
        <v>6152</v>
      </c>
      <c r="H101" s="195"/>
      <c r="I101" s="196">
        <f t="shared" si="10"/>
        <v>6152</v>
      </c>
      <c r="J101" s="195"/>
      <c r="K101" s="196">
        <v>6152</v>
      </c>
      <c r="L101" s="207"/>
      <c r="M101" s="227" t="s">
        <v>194</v>
      </c>
    </row>
    <row r="102" spans="1:13" s="241" customFormat="1" ht="30.75">
      <c r="A102" s="191">
        <f>+A101+1</f>
        <v>60</v>
      </c>
      <c r="B102" s="208" t="s">
        <v>607</v>
      </c>
      <c r="C102" s="193" t="s">
        <v>3</v>
      </c>
      <c r="D102" s="193" t="s">
        <v>608</v>
      </c>
      <c r="E102" s="193" t="s">
        <v>609</v>
      </c>
      <c r="F102" s="215">
        <v>3673</v>
      </c>
      <c r="G102" s="195">
        <f t="shared" si="9"/>
        <v>3605</v>
      </c>
      <c r="H102" s="215"/>
      <c r="I102" s="196">
        <f t="shared" si="10"/>
        <v>3605</v>
      </c>
      <c r="J102" s="195"/>
      <c r="K102" s="196">
        <v>3605</v>
      </c>
      <c r="L102" s="211"/>
      <c r="M102" s="240" t="s">
        <v>194</v>
      </c>
    </row>
    <row r="103" spans="1:12" ht="18">
      <c r="A103" s="189"/>
      <c r="B103" s="189" t="s">
        <v>610</v>
      </c>
      <c r="C103" s="189"/>
      <c r="D103" s="189"/>
      <c r="E103" s="189"/>
      <c r="F103" s="199"/>
      <c r="G103" s="190">
        <f>+SUM(G104)</f>
        <v>1097</v>
      </c>
      <c r="H103" s="190">
        <f>+SUM(H104)</f>
        <v>0</v>
      </c>
      <c r="I103" s="190">
        <f>+SUM(I104)</f>
        <v>1097</v>
      </c>
      <c r="J103" s="190">
        <f>+SUM(J104)</f>
        <v>0</v>
      </c>
      <c r="K103" s="190">
        <f>+SUM(K104)</f>
        <v>1097</v>
      </c>
      <c r="L103" s="207"/>
    </row>
    <row r="104" spans="1:51" s="243" customFormat="1" ht="46.5">
      <c r="A104" s="191">
        <f>+A102+1</f>
        <v>61</v>
      </c>
      <c r="B104" s="208" t="s">
        <v>611</v>
      </c>
      <c r="C104" s="193" t="s">
        <v>612</v>
      </c>
      <c r="D104" s="209" t="s">
        <v>613</v>
      </c>
      <c r="E104" s="209" t="s">
        <v>614</v>
      </c>
      <c r="F104" s="195">
        <v>1200</v>
      </c>
      <c r="G104" s="195">
        <f t="shared" si="9"/>
        <v>1097</v>
      </c>
      <c r="H104" s="195"/>
      <c r="I104" s="196">
        <f>+J104+K104</f>
        <v>1097</v>
      </c>
      <c r="J104" s="195"/>
      <c r="K104" s="196">
        <v>1097</v>
      </c>
      <c r="L104" s="216"/>
      <c r="M104" s="240" t="s">
        <v>693</v>
      </c>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row>
    <row r="105" spans="1:12" ht="18">
      <c r="A105" s="189"/>
      <c r="B105" s="189" t="s">
        <v>304</v>
      </c>
      <c r="C105" s="189"/>
      <c r="D105" s="189"/>
      <c r="E105" s="189"/>
      <c r="F105" s="199"/>
      <c r="G105" s="190">
        <f>+SUM(G106:G107)</f>
        <v>5854</v>
      </c>
      <c r="H105" s="190">
        <f>+SUM(H106:H107)</f>
        <v>0</v>
      </c>
      <c r="I105" s="190">
        <f>+SUM(I106:I107)</f>
        <v>5854</v>
      </c>
      <c r="J105" s="190">
        <f>+SUM(J106:J107)</f>
        <v>0</v>
      </c>
      <c r="K105" s="190">
        <f>+SUM(K106:K107)</f>
        <v>5854</v>
      </c>
      <c r="L105" s="207"/>
    </row>
    <row r="106" spans="1:51" s="243" customFormat="1" ht="46.5">
      <c r="A106" s="191">
        <f>+A104+1</f>
        <v>62</v>
      </c>
      <c r="B106" s="208" t="s">
        <v>615</v>
      </c>
      <c r="C106" s="193" t="s">
        <v>616</v>
      </c>
      <c r="D106" s="209" t="s">
        <v>617</v>
      </c>
      <c r="E106" s="193" t="s">
        <v>618</v>
      </c>
      <c r="F106" s="195">
        <v>899</v>
      </c>
      <c r="G106" s="195">
        <f t="shared" si="9"/>
        <v>854</v>
      </c>
      <c r="H106" s="195"/>
      <c r="I106" s="196">
        <f>+J106+K106</f>
        <v>854</v>
      </c>
      <c r="J106" s="195"/>
      <c r="K106" s="196">
        <v>854</v>
      </c>
      <c r="L106" s="216"/>
      <c r="M106" s="240" t="s">
        <v>193</v>
      </c>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row>
    <row r="107" spans="1:51" s="243" customFormat="1" ht="30.75">
      <c r="A107" s="191">
        <f>+A106+1</f>
        <v>63</v>
      </c>
      <c r="B107" s="192" t="s">
        <v>619</v>
      </c>
      <c r="C107" s="193" t="s">
        <v>2</v>
      </c>
      <c r="D107" s="193" t="s">
        <v>620</v>
      </c>
      <c r="E107" s="193" t="s">
        <v>621</v>
      </c>
      <c r="F107" s="195">
        <v>9484</v>
      </c>
      <c r="G107" s="195">
        <f t="shared" si="9"/>
        <v>5000</v>
      </c>
      <c r="H107" s="195"/>
      <c r="I107" s="196">
        <f>+J107+K107</f>
        <v>5000</v>
      </c>
      <c r="J107" s="195"/>
      <c r="K107" s="195">
        <v>5000</v>
      </c>
      <c r="L107" s="212" t="s">
        <v>622</v>
      </c>
      <c r="M107" s="240" t="s">
        <v>193</v>
      </c>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row>
    <row r="108" spans="1:12" ht="33" customHeight="1">
      <c r="A108" s="189"/>
      <c r="B108" s="189" t="s">
        <v>623</v>
      </c>
      <c r="C108" s="189"/>
      <c r="D108" s="189"/>
      <c r="E108" s="189"/>
      <c r="F108" s="199"/>
      <c r="G108" s="190">
        <f>+SUM(G109:G121)</f>
        <v>12905</v>
      </c>
      <c r="H108" s="190">
        <f>+SUM(H109:H121)</f>
        <v>0</v>
      </c>
      <c r="I108" s="190">
        <f>+SUM(I109:I121)</f>
        <v>12905</v>
      </c>
      <c r="J108" s="190">
        <f>+SUM(J109:J121)</f>
        <v>12905</v>
      </c>
      <c r="K108" s="190">
        <f>+SUM(K109:K121)</f>
        <v>0</v>
      </c>
      <c r="L108" s="207"/>
    </row>
    <row r="109" spans="1:13" s="239" customFormat="1" ht="46.5">
      <c r="A109" s="191">
        <f>+A107+1</f>
        <v>64</v>
      </c>
      <c r="B109" s="192" t="s">
        <v>624</v>
      </c>
      <c r="C109" s="205" t="s">
        <v>458</v>
      </c>
      <c r="D109" s="193" t="s">
        <v>625</v>
      </c>
      <c r="E109" s="193" t="s">
        <v>626</v>
      </c>
      <c r="F109" s="195">
        <v>3903</v>
      </c>
      <c r="G109" s="195">
        <f t="shared" si="9"/>
        <v>3719</v>
      </c>
      <c r="H109" s="195"/>
      <c r="I109" s="196">
        <f aca="true" t="shared" si="11" ref="I109:I121">+J109+K109</f>
        <v>3719</v>
      </c>
      <c r="J109" s="196">
        <v>3719</v>
      </c>
      <c r="K109" s="196"/>
      <c r="L109" s="207"/>
      <c r="M109" s="227" t="s">
        <v>322</v>
      </c>
    </row>
    <row r="110" spans="1:13" s="239" customFormat="1" ht="30.75">
      <c r="A110" s="191">
        <f>+A109+1</f>
        <v>65</v>
      </c>
      <c r="B110" s="192" t="s">
        <v>627</v>
      </c>
      <c r="C110" s="205" t="s">
        <v>468</v>
      </c>
      <c r="D110" s="193" t="s">
        <v>628</v>
      </c>
      <c r="E110" s="193" t="s">
        <v>629</v>
      </c>
      <c r="F110" s="195">
        <v>976</v>
      </c>
      <c r="G110" s="195">
        <f t="shared" si="9"/>
        <v>745</v>
      </c>
      <c r="H110" s="195"/>
      <c r="I110" s="196">
        <f t="shared" si="11"/>
        <v>745</v>
      </c>
      <c r="J110" s="195">
        <v>745</v>
      </c>
      <c r="K110" s="195"/>
      <c r="L110" s="207" t="s">
        <v>630</v>
      </c>
      <c r="M110" s="227" t="s">
        <v>322</v>
      </c>
    </row>
    <row r="111" spans="1:13" s="239" customFormat="1" ht="30.75">
      <c r="A111" s="191">
        <f>+A110+1</f>
        <v>66</v>
      </c>
      <c r="B111" s="204" t="s">
        <v>631</v>
      </c>
      <c r="C111" s="205" t="s">
        <v>279</v>
      </c>
      <c r="D111" s="193" t="s">
        <v>632</v>
      </c>
      <c r="E111" s="193" t="s">
        <v>633</v>
      </c>
      <c r="F111" s="195">
        <v>1929</v>
      </c>
      <c r="G111" s="195">
        <f t="shared" si="9"/>
        <v>1505</v>
      </c>
      <c r="H111" s="195"/>
      <c r="I111" s="196">
        <f t="shared" si="11"/>
        <v>1505</v>
      </c>
      <c r="J111" s="196">
        <v>1505</v>
      </c>
      <c r="K111" s="196"/>
      <c r="L111" s="207" t="s">
        <v>630</v>
      </c>
      <c r="M111" s="227" t="s">
        <v>322</v>
      </c>
    </row>
    <row r="112" spans="1:13" s="239" customFormat="1" ht="30.75">
      <c r="A112" s="191">
        <f>+A111+1</f>
        <v>67</v>
      </c>
      <c r="B112" s="192" t="s">
        <v>634</v>
      </c>
      <c r="C112" s="205" t="s">
        <v>279</v>
      </c>
      <c r="D112" s="193" t="s">
        <v>635</v>
      </c>
      <c r="E112" s="193" t="s">
        <v>636</v>
      </c>
      <c r="F112" s="195">
        <v>977</v>
      </c>
      <c r="G112" s="195">
        <f t="shared" si="9"/>
        <v>737</v>
      </c>
      <c r="H112" s="195"/>
      <c r="I112" s="196">
        <f t="shared" si="11"/>
        <v>737</v>
      </c>
      <c r="J112" s="196">
        <v>737</v>
      </c>
      <c r="K112" s="196"/>
      <c r="L112" s="207" t="s">
        <v>630</v>
      </c>
      <c r="M112" s="227" t="s">
        <v>322</v>
      </c>
    </row>
    <row r="113" spans="1:13" s="239" customFormat="1" ht="62.25">
      <c r="A113" s="191">
        <f>+A112+1</f>
        <v>68</v>
      </c>
      <c r="B113" s="208" t="s">
        <v>637</v>
      </c>
      <c r="C113" s="205" t="s">
        <v>317</v>
      </c>
      <c r="D113" s="209" t="s">
        <v>638</v>
      </c>
      <c r="E113" s="193" t="s">
        <v>639</v>
      </c>
      <c r="F113" s="195">
        <v>730</v>
      </c>
      <c r="G113" s="195">
        <f t="shared" si="9"/>
        <v>530</v>
      </c>
      <c r="H113" s="195"/>
      <c r="I113" s="196">
        <f t="shared" si="11"/>
        <v>530</v>
      </c>
      <c r="J113" s="195">
        <v>530</v>
      </c>
      <c r="K113" s="195"/>
      <c r="L113" s="207" t="s">
        <v>630</v>
      </c>
      <c r="M113" s="227" t="s">
        <v>322</v>
      </c>
    </row>
    <row r="114" spans="1:13" s="239" customFormat="1" ht="46.5">
      <c r="A114" s="191">
        <f>+A113+1</f>
        <v>69</v>
      </c>
      <c r="B114" s="192" t="s">
        <v>640</v>
      </c>
      <c r="C114" s="193" t="s">
        <v>641</v>
      </c>
      <c r="D114" s="193" t="s">
        <v>642</v>
      </c>
      <c r="E114" s="193" t="s">
        <v>643</v>
      </c>
      <c r="F114" s="195">
        <v>593</v>
      </c>
      <c r="G114" s="195">
        <f t="shared" si="9"/>
        <v>566</v>
      </c>
      <c r="H114" s="195"/>
      <c r="I114" s="196">
        <f t="shared" si="11"/>
        <v>566</v>
      </c>
      <c r="J114" s="196">
        <v>566</v>
      </c>
      <c r="K114" s="196"/>
      <c r="L114" s="207"/>
      <c r="M114" s="227" t="s">
        <v>322</v>
      </c>
    </row>
    <row r="115" spans="1:13" s="239" customFormat="1" ht="30.75">
      <c r="A115" s="191">
        <f aca="true" t="shared" si="12" ref="A115:A121">+A114+1</f>
        <v>70</v>
      </c>
      <c r="B115" s="192" t="s">
        <v>644</v>
      </c>
      <c r="C115" s="205" t="s">
        <v>2</v>
      </c>
      <c r="D115" s="193" t="s">
        <v>645</v>
      </c>
      <c r="E115" s="193" t="s">
        <v>646</v>
      </c>
      <c r="F115" s="195">
        <v>988</v>
      </c>
      <c r="G115" s="195">
        <f t="shared" si="9"/>
        <v>731</v>
      </c>
      <c r="H115" s="195"/>
      <c r="I115" s="196">
        <f t="shared" si="11"/>
        <v>731</v>
      </c>
      <c r="J115" s="195">
        <v>731</v>
      </c>
      <c r="K115" s="195"/>
      <c r="L115" s="207" t="s">
        <v>630</v>
      </c>
      <c r="M115" s="227" t="s">
        <v>322</v>
      </c>
    </row>
    <row r="116" spans="1:13" s="239" customFormat="1" ht="30.75">
      <c r="A116" s="191">
        <f t="shared" si="12"/>
        <v>71</v>
      </c>
      <c r="B116" s="192" t="s">
        <v>647</v>
      </c>
      <c r="C116" s="205" t="s">
        <v>2</v>
      </c>
      <c r="D116" s="193" t="s">
        <v>648</v>
      </c>
      <c r="E116" s="193" t="s">
        <v>649</v>
      </c>
      <c r="F116" s="195">
        <v>993</v>
      </c>
      <c r="G116" s="195">
        <f t="shared" si="9"/>
        <v>765</v>
      </c>
      <c r="H116" s="195"/>
      <c r="I116" s="196">
        <f t="shared" si="11"/>
        <v>765</v>
      </c>
      <c r="J116" s="195">
        <v>765</v>
      </c>
      <c r="K116" s="195"/>
      <c r="L116" s="207" t="s">
        <v>630</v>
      </c>
      <c r="M116" s="227" t="s">
        <v>322</v>
      </c>
    </row>
    <row r="117" spans="1:13" s="239" customFormat="1" ht="30.75">
      <c r="A117" s="191">
        <f t="shared" si="12"/>
        <v>72</v>
      </c>
      <c r="B117" s="204" t="s">
        <v>650</v>
      </c>
      <c r="C117" s="193" t="s">
        <v>5</v>
      </c>
      <c r="D117" s="193" t="s">
        <v>651</v>
      </c>
      <c r="E117" s="193" t="s">
        <v>652</v>
      </c>
      <c r="F117" s="195">
        <v>1153</v>
      </c>
      <c r="G117" s="195">
        <f t="shared" si="9"/>
        <v>833</v>
      </c>
      <c r="H117" s="195"/>
      <c r="I117" s="196">
        <f t="shared" si="11"/>
        <v>833</v>
      </c>
      <c r="J117" s="195">
        <v>833</v>
      </c>
      <c r="K117" s="195"/>
      <c r="L117" s="207" t="s">
        <v>630</v>
      </c>
      <c r="M117" s="227" t="s">
        <v>322</v>
      </c>
    </row>
    <row r="118" spans="1:13" s="239" customFormat="1" ht="30.75">
      <c r="A118" s="191">
        <f t="shared" si="12"/>
        <v>73</v>
      </c>
      <c r="B118" s="192" t="s">
        <v>653</v>
      </c>
      <c r="C118" s="205" t="s">
        <v>3</v>
      </c>
      <c r="D118" s="193" t="s">
        <v>654</v>
      </c>
      <c r="E118" s="193" t="s">
        <v>655</v>
      </c>
      <c r="F118" s="195">
        <v>986</v>
      </c>
      <c r="G118" s="195">
        <f t="shared" si="9"/>
        <v>738</v>
      </c>
      <c r="H118" s="195"/>
      <c r="I118" s="196">
        <f t="shared" si="11"/>
        <v>738</v>
      </c>
      <c r="J118" s="196">
        <v>738</v>
      </c>
      <c r="K118" s="196"/>
      <c r="L118" s="207" t="s">
        <v>630</v>
      </c>
      <c r="M118" s="227" t="s">
        <v>322</v>
      </c>
    </row>
    <row r="119" spans="1:13" s="239" customFormat="1" ht="30.75">
      <c r="A119" s="191">
        <f t="shared" si="12"/>
        <v>74</v>
      </c>
      <c r="B119" s="192" t="s">
        <v>656</v>
      </c>
      <c r="C119" s="205" t="s">
        <v>3</v>
      </c>
      <c r="D119" s="193" t="s">
        <v>657</v>
      </c>
      <c r="E119" s="193" t="s">
        <v>658</v>
      </c>
      <c r="F119" s="195">
        <v>993</v>
      </c>
      <c r="G119" s="195">
        <f t="shared" si="9"/>
        <v>756</v>
      </c>
      <c r="H119" s="195"/>
      <c r="I119" s="196">
        <f t="shared" si="11"/>
        <v>756</v>
      </c>
      <c r="J119" s="196">
        <v>756</v>
      </c>
      <c r="K119" s="196"/>
      <c r="L119" s="207" t="s">
        <v>630</v>
      </c>
      <c r="M119" s="227" t="s">
        <v>322</v>
      </c>
    </row>
    <row r="120" spans="1:13" s="241" customFormat="1" ht="30.75">
      <c r="A120" s="191">
        <f t="shared" si="12"/>
        <v>75</v>
      </c>
      <c r="B120" s="204" t="s">
        <v>659</v>
      </c>
      <c r="C120" s="193" t="s">
        <v>277</v>
      </c>
      <c r="D120" s="193" t="s">
        <v>660</v>
      </c>
      <c r="E120" s="193" t="s">
        <v>661</v>
      </c>
      <c r="F120" s="195">
        <v>849</v>
      </c>
      <c r="G120" s="195">
        <f t="shared" si="9"/>
        <v>641</v>
      </c>
      <c r="H120" s="195"/>
      <c r="I120" s="196">
        <f t="shared" si="11"/>
        <v>641</v>
      </c>
      <c r="J120" s="196">
        <v>641</v>
      </c>
      <c r="K120" s="196"/>
      <c r="L120" s="207" t="s">
        <v>630</v>
      </c>
      <c r="M120" s="240" t="s">
        <v>322</v>
      </c>
    </row>
    <row r="121" spans="1:13" s="241" customFormat="1" ht="30.75">
      <c r="A121" s="191">
        <f t="shared" si="12"/>
        <v>76</v>
      </c>
      <c r="B121" s="204" t="s">
        <v>662</v>
      </c>
      <c r="C121" s="193" t="s">
        <v>277</v>
      </c>
      <c r="D121" s="193" t="s">
        <v>663</v>
      </c>
      <c r="E121" s="193" t="s">
        <v>664</v>
      </c>
      <c r="F121" s="195">
        <v>849</v>
      </c>
      <c r="G121" s="195">
        <f t="shared" si="9"/>
        <v>639</v>
      </c>
      <c r="H121" s="195"/>
      <c r="I121" s="196">
        <f t="shared" si="11"/>
        <v>639</v>
      </c>
      <c r="J121" s="196">
        <v>639</v>
      </c>
      <c r="K121" s="196"/>
      <c r="L121" s="207" t="s">
        <v>630</v>
      </c>
      <c r="M121" s="240" t="s">
        <v>322</v>
      </c>
    </row>
    <row r="122" spans="1:12" ht="32.25">
      <c r="A122" s="189"/>
      <c r="B122" s="189" t="s">
        <v>283</v>
      </c>
      <c r="C122" s="189"/>
      <c r="D122" s="189"/>
      <c r="E122" s="189"/>
      <c r="F122" s="199"/>
      <c r="G122" s="190">
        <f>+SUM(G123:G129)</f>
        <v>34292</v>
      </c>
      <c r="H122" s="190">
        <f>+SUM(H123:H129)</f>
        <v>0</v>
      </c>
      <c r="I122" s="190">
        <f>+SUM(I123:I129)</f>
        <v>34292</v>
      </c>
      <c r="J122" s="190">
        <f>+SUM(J123:J129)</f>
        <v>0</v>
      </c>
      <c r="K122" s="190">
        <f>+SUM(K123:K129)</f>
        <v>34292</v>
      </c>
      <c r="L122" s="207"/>
    </row>
    <row r="123" spans="1:13" s="239" customFormat="1" ht="62.25">
      <c r="A123" s="191">
        <f>+A121+1</f>
        <v>77</v>
      </c>
      <c r="B123" s="204" t="s">
        <v>339</v>
      </c>
      <c r="C123" s="193" t="s">
        <v>405</v>
      </c>
      <c r="D123" s="193" t="s">
        <v>340</v>
      </c>
      <c r="E123" s="193" t="s">
        <v>665</v>
      </c>
      <c r="F123" s="195">
        <v>6602</v>
      </c>
      <c r="G123" s="195">
        <f t="shared" si="9"/>
        <v>6216</v>
      </c>
      <c r="H123" s="195"/>
      <c r="I123" s="196">
        <f aca="true" t="shared" si="13" ref="I123:I129">+J123+K123</f>
        <v>6216</v>
      </c>
      <c r="J123" s="195"/>
      <c r="K123" s="196">
        <v>6216</v>
      </c>
      <c r="L123" s="207"/>
      <c r="M123" s="227" t="s">
        <v>193</v>
      </c>
    </row>
    <row r="124" spans="1:13" s="239" customFormat="1" ht="46.5">
      <c r="A124" s="191">
        <f aca="true" t="shared" si="14" ref="A124:A129">+A123+1</f>
        <v>78</v>
      </c>
      <c r="B124" s="204" t="s">
        <v>341</v>
      </c>
      <c r="C124" s="193" t="s">
        <v>405</v>
      </c>
      <c r="D124" s="193" t="s">
        <v>342</v>
      </c>
      <c r="E124" s="193" t="s">
        <v>666</v>
      </c>
      <c r="F124" s="195">
        <v>5499</v>
      </c>
      <c r="G124" s="195">
        <f t="shared" si="9"/>
        <v>5424</v>
      </c>
      <c r="H124" s="195"/>
      <c r="I124" s="196">
        <f t="shared" si="13"/>
        <v>5424</v>
      </c>
      <c r="J124" s="195"/>
      <c r="K124" s="196">
        <v>5424</v>
      </c>
      <c r="L124" s="207"/>
      <c r="M124" s="227" t="s">
        <v>193</v>
      </c>
    </row>
    <row r="125" spans="1:13" s="239" customFormat="1" ht="46.5">
      <c r="A125" s="191">
        <f t="shared" si="14"/>
        <v>79</v>
      </c>
      <c r="B125" s="204" t="s">
        <v>667</v>
      </c>
      <c r="C125" s="193" t="s">
        <v>405</v>
      </c>
      <c r="D125" s="193" t="s">
        <v>668</v>
      </c>
      <c r="E125" s="193" t="s">
        <v>669</v>
      </c>
      <c r="F125" s="195">
        <v>5887</v>
      </c>
      <c r="G125" s="195">
        <f t="shared" si="9"/>
        <v>5543</v>
      </c>
      <c r="H125" s="195"/>
      <c r="I125" s="196">
        <f t="shared" si="13"/>
        <v>5543</v>
      </c>
      <c r="J125" s="195"/>
      <c r="K125" s="196">
        <v>5543</v>
      </c>
      <c r="L125" s="207"/>
      <c r="M125" s="227" t="s">
        <v>193</v>
      </c>
    </row>
    <row r="126" spans="1:13" s="239" customFormat="1" ht="30.75">
      <c r="A126" s="191">
        <f t="shared" si="14"/>
        <v>80</v>
      </c>
      <c r="B126" s="204" t="s">
        <v>670</v>
      </c>
      <c r="C126" s="193" t="s">
        <v>405</v>
      </c>
      <c r="D126" s="193" t="s">
        <v>671</v>
      </c>
      <c r="E126" s="193" t="s">
        <v>672</v>
      </c>
      <c r="F126" s="195">
        <v>2291</v>
      </c>
      <c r="G126" s="195">
        <f t="shared" si="9"/>
        <v>2148</v>
      </c>
      <c r="H126" s="195"/>
      <c r="I126" s="196">
        <f t="shared" si="13"/>
        <v>2148</v>
      </c>
      <c r="J126" s="195"/>
      <c r="K126" s="196">
        <v>2148</v>
      </c>
      <c r="L126" s="207"/>
      <c r="M126" s="227" t="s">
        <v>193</v>
      </c>
    </row>
    <row r="127" spans="1:13" s="239" customFormat="1" ht="30.75">
      <c r="A127" s="191">
        <f t="shared" si="14"/>
        <v>81</v>
      </c>
      <c r="B127" s="192" t="s">
        <v>673</v>
      </c>
      <c r="C127" s="193" t="s">
        <v>405</v>
      </c>
      <c r="D127" s="193" t="s">
        <v>674</v>
      </c>
      <c r="E127" s="193" t="s">
        <v>675</v>
      </c>
      <c r="F127" s="195">
        <v>935</v>
      </c>
      <c r="G127" s="195">
        <f t="shared" si="9"/>
        <v>878</v>
      </c>
      <c r="H127" s="195"/>
      <c r="I127" s="196">
        <f t="shared" si="13"/>
        <v>878</v>
      </c>
      <c r="J127" s="195"/>
      <c r="K127" s="196">
        <v>878</v>
      </c>
      <c r="L127" s="207"/>
      <c r="M127" s="227" t="s">
        <v>193</v>
      </c>
    </row>
    <row r="128" spans="1:13" s="239" customFormat="1" ht="30.75">
      <c r="A128" s="191">
        <f t="shared" si="14"/>
        <v>82</v>
      </c>
      <c r="B128" s="204" t="s">
        <v>676</v>
      </c>
      <c r="C128" s="193" t="s">
        <v>1</v>
      </c>
      <c r="D128" s="193" t="s">
        <v>677</v>
      </c>
      <c r="E128" s="193" t="s">
        <v>678</v>
      </c>
      <c r="F128" s="195">
        <v>2525</v>
      </c>
      <c r="G128" s="195">
        <f t="shared" si="9"/>
        <v>2356</v>
      </c>
      <c r="H128" s="195"/>
      <c r="I128" s="196">
        <f t="shared" si="13"/>
        <v>2356</v>
      </c>
      <c r="J128" s="195"/>
      <c r="K128" s="196">
        <v>2356</v>
      </c>
      <c r="L128" s="207"/>
      <c r="M128" s="227" t="s">
        <v>193</v>
      </c>
    </row>
    <row r="129" spans="1:13" s="239" customFormat="1" ht="46.5">
      <c r="A129" s="191">
        <f t="shared" si="14"/>
        <v>83</v>
      </c>
      <c r="B129" s="204" t="s">
        <v>679</v>
      </c>
      <c r="C129" s="193" t="s">
        <v>680</v>
      </c>
      <c r="D129" s="193" t="s">
        <v>681</v>
      </c>
      <c r="E129" s="193" t="s">
        <v>682</v>
      </c>
      <c r="F129" s="195">
        <v>11839</v>
      </c>
      <c r="G129" s="195">
        <f t="shared" si="9"/>
        <v>11727</v>
      </c>
      <c r="H129" s="195"/>
      <c r="I129" s="196">
        <f t="shared" si="13"/>
        <v>11727</v>
      </c>
      <c r="J129" s="195"/>
      <c r="K129" s="196">
        <v>11727</v>
      </c>
      <c r="L129" s="207"/>
      <c r="M129" s="227" t="s">
        <v>193</v>
      </c>
    </row>
    <row r="130" spans="1:12" ht="32.25">
      <c r="A130" s="189"/>
      <c r="B130" s="189" t="s">
        <v>275</v>
      </c>
      <c r="C130" s="189"/>
      <c r="D130" s="189"/>
      <c r="E130" s="189"/>
      <c r="F130" s="199"/>
      <c r="G130" s="190">
        <f>+SUM(G131:G131)</f>
        <v>6184</v>
      </c>
      <c r="H130" s="190">
        <f>+SUM(H131:H131)</f>
        <v>0</v>
      </c>
      <c r="I130" s="190">
        <f>+SUM(I131:I131)</f>
        <v>6184</v>
      </c>
      <c r="J130" s="190">
        <f>+SUM(J131:J131)</f>
        <v>0</v>
      </c>
      <c r="K130" s="190">
        <f>+SUM(K131:K131)</f>
        <v>6184</v>
      </c>
      <c r="L130" s="207"/>
    </row>
    <row r="131" spans="1:13" s="239" customFormat="1" ht="78">
      <c r="A131" s="191">
        <f>+A129+1</f>
        <v>84</v>
      </c>
      <c r="B131" s="217" t="s">
        <v>683</v>
      </c>
      <c r="C131" s="205" t="s">
        <v>277</v>
      </c>
      <c r="D131" s="193" t="s">
        <v>684</v>
      </c>
      <c r="E131" s="193" t="s">
        <v>685</v>
      </c>
      <c r="F131" s="195">
        <v>6581</v>
      </c>
      <c r="G131" s="195">
        <f t="shared" si="9"/>
        <v>6184</v>
      </c>
      <c r="H131" s="195"/>
      <c r="I131" s="196">
        <f>+J131+K131</f>
        <v>6184</v>
      </c>
      <c r="J131" s="195"/>
      <c r="K131" s="196">
        <v>6184</v>
      </c>
      <c r="L131" s="207"/>
      <c r="M131" s="227" t="s">
        <v>193</v>
      </c>
    </row>
    <row r="132" spans="1:12" ht="96.75">
      <c r="A132" s="189"/>
      <c r="B132" s="189" t="s">
        <v>686</v>
      </c>
      <c r="C132" s="189"/>
      <c r="D132" s="189"/>
      <c r="E132" s="189"/>
      <c r="F132" s="199"/>
      <c r="G132" s="190">
        <f>+SUM(G133:G135)</f>
        <v>8157</v>
      </c>
      <c r="H132" s="190">
        <f>+SUM(H133:H135)</f>
        <v>0</v>
      </c>
      <c r="I132" s="190">
        <f>+SUM(I133:I135)</f>
        <v>8157</v>
      </c>
      <c r="J132" s="190">
        <f>+SUM(J133:J135)</f>
        <v>0</v>
      </c>
      <c r="K132" s="190">
        <f>+SUM(K133:K135)</f>
        <v>8157</v>
      </c>
      <c r="L132" s="207"/>
    </row>
    <row r="133" spans="1:13" ht="62.25">
      <c r="A133" s="191">
        <v>1</v>
      </c>
      <c r="B133" s="192" t="s">
        <v>687</v>
      </c>
      <c r="C133" s="193" t="s">
        <v>265</v>
      </c>
      <c r="D133" s="193"/>
      <c r="E133" s="193"/>
      <c r="F133" s="195"/>
      <c r="G133" s="195">
        <f t="shared" si="9"/>
        <v>190</v>
      </c>
      <c r="H133" s="195"/>
      <c r="I133" s="196">
        <f>+J133+K133</f>
        <v>190</v>
      </c>
      <c r="J133" s="218"/>
      <c r="K133" s="218">
        <v>190</v>
      </c>
      <c r="L133" s="219" t="s">
        <v>688</v>
      </c>
      <c r="M133" s="227" t="s">
        <v>193</v>
      </c>
    </row>
    <row r="134" spans="1:13" ht="62.25">
      <c r="A134" s="191">
        <v>2</v>
      </c>
      <c r="B134" s="192" t="s">
        <v>689</v>
      </c>
      <c r="C134" s="193" t="s">
        <v>265</v>
      </c>
      <c r="D134" s="193"/>
      <c r="E134" s="193"/>
      <c r="F134" s="195"/>
      <c r="G134" s="195">
        <f t="shared" si="9"/>
        <v>538</v>
      </c>
      <c r="H134" s="195"/>
      <c r="I134" s="196">
        <f>+J134+K134</f>
        <v>538</v>
      </c>
      <c r="J134" s="218"/>
      <c r="K134" s="218">
        <v>538</v>
      </c>
      <c r="L134" s="219" t="s">
        <v>690</v>
      </c>
      <c r="M134" s="227" t="s">
        <v>322</v>
      </c>
    </row>
    <row r="135" spans="1:13" s="245" customFormat="1" ht="78">
      <c r="A135" s="185"/>
      <c r="B135" s="186" t="s">
        <v>380</v>
      </c>
      <c r="C135" s="220">
        <v>1</v>
      </c>
      <c r="D135" s="185"/>
      <c r="E135" s="185"/>
      <c r="F135" s="206"/>
      <c r="G135" s="206">
        <f t="shared" si="9"/>
        <v>7429</v>
      </c>
      <c r="H135" s="206"/>
      <c r="I135" s="206">
        <f>+J135+K135</f>
        <v>7429</v>
      </c>
      <c r="J135" s="206"/>
      <c r="K135" s="206">
        <f>9431+2367-5000+2000+900+2100-3900-87+87-546+1800-1229+466-105-855</f>
        <v>7429</v>
      </c>
      <c r="L135" s="221" t="s">
        <v>323</v>
      </c>
      <c r="M135" s="244" t="s">
        <v>324</v>
      </c>
    </row>
    <row r="136" spans="1:12" ht="64.5">
      <c r="A136" s="222" t="s">
        <v>19</v>
      </c>
      <c r="B136" s="223" t="s">
        <v>691</v>
      </c>
      <c r="C136" s="224">
        <v>1</v>
      </c>
      <c r="D136" s="225"/>
      <c r="E136" s="225"/>
      <c r="F136" s="222"/>
      <c r="G136" s="225">
        <f t="shared" si="9"/>
        <v>47278</v>
      </c>
      <c r="H136" s="225"/>
      <c r="I136" s="225">
        <f>+J136+K136</f>
        <v>47278</v>
      </c>
      <c r="J136" s="225">
        <f>'[2]Phụ lục III'!D9</f>
        <v>12178</v>
      </c>
      <c r="K136" s="225">
        <f>'[2]Phụ lục III'!E9</f>
        <v>35100</v>
      </c>
      <c r="L136" s="226" t="s">
        <v>692</v>
      </c>
    </row>
    <row r="138" ht="18">
      <c r="C138" s="246"/>
    </row>
    <row r="139" s="247" customFormat="1" ht="18">
      <c r="M139" s="227"/>
    </row>
    <row r="140" s="247" customFormat="1" ht="18">
      <c r="M140" s="227"/>
    </row>
  </sheetData>
  <sheetProtection/>
  <mergeCells count="17">
    <mergeCell ref="A1:L1"/>
    <mergeCell ref="A3:L3"/>
    <mergeCell ref="A4:L4"/>
    <mergeCell ref="A7:A10"/>
    <mergeCell ref="B7:B10"/>
    <mergeCell ref="C7:C10"/>
    <mergeCell ref="D7:D10"/>
    <mergeCell ref="E7:F8"/>
    <mergeCell ref="G7:K7"/>
    <mergeCell ref="L7:L10"/>
    <mergeCell ref="G8:G10"/>
    <mergeCell ref="H8:K8"/>
    <mergeCell ref="E9:E10"/>
    <mergeCell ref="F9:F10"/>
    <mergeCell ref="H9:H10"/>
    <mergeCell ref="I9:I10"/>
    <mergeCell ref="J9:K9"/>
  </mergeCells>
  <conditionalFormatting sqref="D17">
    <cfRule type="duplicateValues" priority="10" dxfId="0" stopIfTrue="1">
      <formula>AND(COUNTIF($D$17:$D$17,D17)&gt;1,NOT(ISBLANK(D17)))</formula>
    </cfRule>
  </conditionalFormatting>
  <conditionalFormatting sqref="D23">
    <cfRule type="duplicateValues" priority="9" dxfId="0" stopIfTrue="1">
      <formula>AND(COUNTIF($D$23:$D$23,D23)&gt;1,NOT(ISBLANK(D23)))</formula>
    </cfRule>
  </conditionalFormatting>
  <conditionalFormatting sqref="D33">
    <cfRule type="duplicateValues" priority="8" dxfId="0" stopIfTrue="1">
      <formula>AND(COUNTIF($D$33:$D$33,D33)&gt;1,NOT(ISBLANK(D33)))</formula>
    </cfRule>
  </conditionalFormatting>
  <conditionalFormatting sqref="E68">
    <cfRule type="duplicateValues" priority="7" dxfId="0" stopIfTrue="1">
      <formula>AND(COUNTIF($E$68:$E$68,E68)&gt;1,NOT(ISBLANK(E68)))</formula>
    </cfRule>
  </conditionalFormatting>
  <conditionalFormatting sqref="E69">
    <cfRule type="duplicateValues" priority="6" dxfId="0" stopIfTrue="1">
      <formula>AND(COUNTIF($E$69:$E$69,E69)&gt;1,NOT(ISBLANK(E69)))</formula>
    </cfRule>
  </conditionalFormatting>
  <conditionalFormatting sqref="E47">
    <cfRule type="duplicateValues" priority="5" dxfId="0" stopIfTrue="1">
      <formula>AND(COUNTIF($E$47:$E$47,E47)&gt;1,NOT(ISBLANK(E47)))</formula>
    </cfRule>
  </conditionalFormatting>
  <conditionalFormatting sqref="D24">
    <cfRule type="duplicateValues" priority="4" dxfId="0" stopIfTrue="1">
      <formula>AND(COUNTIF($D$24:$D$24,D24)&gt;1,NOT(ISBLANK(D24)))</formula>
    </cfRule>
  </conditionalFormatting>
  <conditionalFormatting sqref="D26">
    <cfRule type="duplicateValues" priority="3" dxfId="0" stopIfTrue="1">
      <formula>AND(COUNTIF($D$26:$D$26,D26)&gt;1,NOT(ISBLANK(D26)))</formula>
    </cfRule>
  </conditionalFormatting>
  <conditionalFormatting sqref="E26">
    <cfRule type="duplicateValues" priority="2" dxfId="0" stopIfTrue="1">
      <formula>AND(COUNTIF($E$26:$E$26,E26)&gt;1,NOT(ISBLANK(E26)))</formula>
    </cfRule>
  </conditionalFormatting>
  <conditionalFormatting sqref="E63:F63 H63">
    <cfRule type="duplicateValues" priority="11" dxfId="0" stopIfTrue="1">
      <formula>AND(COUNTIF($E$63:$F$63,E63)+COUNTIF($H$63:$H$63,E63)&gt;1,NOT(ISBLANK(E63)))</formula>
    </cfRule>
  </conditionalFormatting>
  <conditionalFormatting sqref="E64:F64 H64">
    <cfRule type="duplicateValues" priority="12" dxfId="0" stopIfTrue="1">
      <formula>AND(COUNTIF($E$64:$F$64,E64)+COUNTIF($H$64:$H$64,E64)&gt;1,NOT(ISBLANK(E64)))</formula>
    </cfRule>
  </conditionalFormatting>
  <conditionalFormatting sqref="E61:F61 H61">
    <cfRule type="duplicateValues" priority="13" dxfId="0" stopIfTrue="1">
      <formula>AND(COUNTIF($E$61:$F$61,E61)+COUNTIF($H$61:$H$61,E61)&gt;1,NOT(ISBLANK(E61)))</formula>
    </cfRule>
  </conditionalFormatting>
  <conditionalFormatting sqref="H33 F35 F31 H35 F33">
    <cfRule type="duplicateValues" priority="14" dxfId="0" stopIfTrue="1">
      <formula>AND(COUNTIF($H$33:$H$33,F31)+COUNTIF($F$35:$F$35,F31)+COUNTIF($F$31:$F$31,F31)+COUNTIF($H$35:$H$35,F31)+COUNTIF($F$33:$F$33,F31)&gt;1,NOT(ISBLANK(F31)))</formula>
    </cfRule>
  </conditionalFormatting>
  <conditionalFormatting sqref="D35 D31">
    <cfRule type="duplicateValues" priority="15" dxfId="0" stopIfTrue="1">
      <formula>AND(COUNTIF($D$35:$D$35,D31)+COUNTIF($D$31:$D$31,D31)&gt;1,NOT(ISBLANK(D31)))</formula>
    </cfRule>
  </conditionalFormatting>
  <conditionalFormatting sqref="E27">
    <cfRule type="duplicateValues" priority="1" dxfId="0" stopIfTrue="1">
      <formula>AND(COUNTIF($E$27:$E$27,E27)&gt;1,NOT(ISBLANK(E27)))</formula>
    </cfRule>
  </conditionalFormatting>
  <printOptions/>
  <pageMargins left="0.35433070866141736" right="0.1968503937007874" top="0.3937007874015748" bottom="0.35433070866141736" header="0.31496062992125984" footer="0.31496062992125984"/>
  <pageSetup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4" sqref="A4:E4"/>
    </sheetView>
  </sheetViews>
  <sheetFormatPr defaultColWidth="9.140625" defaultRowHeight="12.75"/>
  <cols>
    <col min="1" max="1" width="5.7109375" style="139" bestFit="1" customWidth="1"/>
    <col min="2" max="2" width="44.00390625" style="139" customWidth="1"/>
    <col min="3" max="5" width="15.140625" style="139" customWidth="1"/>
    <col min="6" max="16384" width="8.8515625" style="139" customWidth="1"/>
  </cols>
  <sheetData>
    <row r="1" spans="1:5" ht="15">
      <c r="A1" s="297" t="s">
        <v>357</v>
      </c>
      <c r="B1" s="297"/>
      <c r="C1" s="297"/>
      <c r="D1" s="297"/>
      <c r="E1" s="297"/>
    </row>
    <row r="2" spans="1:5" ht="9" customHeight="1">
      <c r="A2" s="134"/>
      <c r="B2" s="134"/>
      <c r="C2" s="134"/>
      <c r="D2" s="134"/>
      <c r="E2" s="134"/>
    </row>
    <row r="3" spans="1:5" ht="17.25">
      <c r="A3" s="298" t="s">
        <v>382</v>
      </c>
      <c r="B3" s="298"/>
      <c r="C3" s="298"/>
      <c r="D3" s="298"/>
      <c r="E3" s="298"/>
    </row>
    <row r="4" spans="1:5" ht="15">
      <c r="A4" s="299" t="str">
        <f>+'89'!A4:I4</f>
        <v>(Kèm theo Quyết định số   21 /QĐ-UBND ngày  10 /01/2024 của UBND thành phố Nha Trang)</v>
      </c>
      <c r="B4" s="299"/>
      <c r="C4" s="299"/>
      <c r="D4" s="299"/>
      <c r="E4" s="299"/>
    </row>
    <row r="5" spans="1:4" ht="11.25" customHeight="1">
      <c r="A5" s="140"/>
      <c r="B5" s="140"/>
      <c r="C5" s="140"/>
      <c r="D5" s="92"/>
    </row>
    <row r="6" spans="1:5" ht="18" customHeight="1">
      <c r="A6" s="300" t="s">
        <v>258</v>
      </c>
      <c r="B6" s="300"/>
      <c r="C6" s="300"/>
      <c r="D6" s="300"/>
      <c r="E6" s="300"/>
    </row>
    <row r="7" spans="1:5" ht="21.75" customHeight="1">
      <c r="A7" s="301" t="s">
        <v>11</v>
      </c>
      <c r="B7" s="302" t="s">
        <v>90</v>
      </c>
      <c r="C7" s="295" t="s">
        <v>225</v>
      </c>
      <c r="D7" s="295"/>
      <c r="E7" s="295"/>
    </row>
    <row r="8" spans="1:5" ht="21.75" customHeight="1">
      <c r="A8" s="301"/>
      <c r="B8" s="302"/>
      <c r="C8" s="296" t="s">
        <v>291</v>
      </c>
      <c r="D8" s="296" t="s">
        <v>162</v>
      </c>
      <c r="E8" s="296"/>
    </row>
    <row r="9" spans="1:5" ht="41.25" customHeight="1">
      <c r="A9" s="301"/>
      <c r="B9" s="302"/>
      <c r="C9" s="296"/>
      <c r="D9" s="141" t="s">
        <v>343</v>
      </c>
      <c r="E9" s="141" t="s">
        <v>293</v>
      </c>
    </row>
    <row r="10" spans="1:5" ht="21.75" customHeight="1">
      <c r="A10" s="142"/>
      <c r="B10" s="143" t="s">
        <v>381</v>
      </c>
      <c r="C10" s="145">
        <f>+C11+C20</f>
        <v>47278</v>
      </c>
      <c r="D10" s="145">
        <f>+D11+D20</f>
        <v>12178</v>
      </c>
      <c r="E10" s="145">
        <f>+E11+E20</f>
        <v>35100</v>
      </c>
    </row>
    <row r="11" spans="1:5" s="144" customFormat="1" ht="21.75" customHeight="1">
      <c r="A11" s="157" t="s">
        <v>13</v>
      </c>
      <c r="B11" s="158" t="s">
        <v>344</v>
      </c>
      <c r="C11" s="159">
        <f>+SUM(C12:C19)</f>
        <v>25398</v>
      </c>
      <c r="D11" s="159">
        <f>+SUM(D12:D19)</f>
        <v>12178</v>
      </c>
      <c r="E11" s="159">
        <f>+SUM(E12:E19)</f>
        <v>13220</v>
      </c>
    </row>
    <row r="12" spans="1:5" ht="21.75" customHeight="1">
      <c r="A12" s="160">
        <v>1</v>
      </c>
      <c r="B12" s="161" t="s">
        <v>183</v>
      </c>
      <c r="C12" s="162">
        <f aca="true" t="shared" si="0" ref="C12:C19">+D12+E12</f>
        <v>6371</v>
      </c>
      <c r="D12" s="163">
        <v>1509</v>
      </c>
      <c r="E12" s="163">
        <v>4862</v>
      </c>
    </row>
    <row r="13" spans="1:5" ht="21.75" customHeight="1">
      <c r="A13" s="160">
        <v>2</v>
      </c>
      <c r="B13" s="161" t="s">
        <v>181</v>
      </c>
      <c r="C13" s="162">
        <f t="shared" si="0"/>
        <v>2135</v>
      </c>
      <c r="D13" s="163">
        <v>1257</v>
      </c>
      <c r="E13" s="163">
        <v>878</v>
      </c>
    </row>
    <row r="14" spans="1:5" ht="21.75" customHeight="1">
      <c r="A14" s="160">
        <v>3</v>
      </c>
      <c r="B14" s="161" t="s">
        <v>176</v>
      </c>
      <c r="C14" s="162">
        <f t="shared" si="0"/>
        <v>1838</v>
      </c>
      <c r="D14" s="163">
        <v>1509</v>
      </c>
      <c r="E14" s="163">
        <v>329</v>
      </c>
    </row>
    <row r="15" spans="1:5" ht="21.75" customHeight="1">
      <c r="A15" s="160">
        <v>4</v>
      </c>
      <c r="B15" s="161" t="s">
        <v>178</v>
      </c>
      <c r="C15" s="162">
        <f t="shared" si="0"/>
        <v>3310</v>
      </c>
      <c r="D15" s="163">
        <v>1810</v>
      </c>
      <c r="E15" s="163">
        <v>1500</v>
      </c>
    </row>
    <row r="16" spans="1:5" ht="21.75" customHeight="1">
      <c r="A16" s="160">
        <v>5</v>
      </c>
      <c r="B16" s="161" t="s">
        <v>177</v>
      </c>
      <c r="C16" s="162">
        <f t="shared" si="0"/>
        <v>2606</v>
      </c>
      <c r="D16" s="163">
        <v>1509</v>
      </c>
      <c r="E16" s="163">
        <v>1097</v>
      </c>
    </row>
    <row r="17" spans="1:5" ht="21.75" customHeight="1">
      <c r="A17" s="160">
        <v>6</v>
      </c>
      <c r="B17" s="161" t="s">
        <v>182</v>
      </c>
      <c r="C17" s="162">
        <f t="shared" si="0"/>
        <v>3946</v>
      </c>
      <c r="D17" s="163">
        <v>1257</v>
      </c>
      <c r="E17" s="163">
        <v>2689</v>
      </c>
    </row>
    <row r="18" spans="1:5" ht="21.75" customHeight="1">
      <c r="A18" s="160">
        <v>7</v>
      </c>
      <c r="B18" s="161" t="s">
        <v>179</v>
      </c>
      <c r="C18" s="162">
        <f t="shared" si="0"/>
        <v>3126</v>
      </c>
      <c r="D18" s="163">
        <v>1810</v>
      </c>
      <c r="E18" s="163">
        <v>1316</v>
      </c>
    </row>
    <row r="19" spans="1:5" ht="21.75" customHeight="1">
      <c r="A19" s="160">
        <v>8</v>
      </c>
      <c r="B19" s="161" t="s">
        <v>180</v>
      </c>
      <c r="C19" s="162">
        <f t="shared" si="0"/>
        <v>2066</v>
      </c>
      <c r="D19" s="163">
        <v>1517</v>
      </c>
      <c r="E19" s="163">
        <v>549</v>
      </c>
    </row>
    <row r="20" spans="1:5" s="144" customFormat="1" ht="21.75" customHeight="1">
      <c r="A20" s="164" t="s">
        <v>14</v>
      </c>
      <c r="B20" s="165" t="s">
        <v>345</v>
      </c>
      <c r="C20" s="166">
        <f>+SUM(C21:C39)</f>
        <v>21880</v>
      </c>
      <c r="D20" s="166">
        <f>+SUM(D21:D39)</f>
        <v>0</v>
      </c>
      <c r="E20" s="166">
        <f>+SUM(E21:E39)</f>
        <v>21880</v>
      </c>
    </row>
    <row r="21" spans="1:5" ht="21.75" customHeight="1">
      <c r="A21" s="160">
        <v>1</v>
      </c>
      <c r="B21" s="161" t="s">
        <v>173</v>
      </c>
      <c r="C21" s="162">
        <f aca="true" t="shared" si="1" ref="C21:C39">+D21+E21</f>
        <v>165</v>
      </c>
      <c r="D21" s="167"/>
      <c r="E21" s="163">
        <v>165</v>
      </c>
    </row>
    <row r="22" spans="1:5" ht="21.75" customHeight="1">
      <c r="A22" s="160">
        <v>2</v>
      </c>
      <c r="B22" s="161" t="s">
        <v>127</v>
      </c>
      <c r="C22" s="162">
        <f t="shared" si="1"/>
        <v>2085</v>
      </c>
      <c r="D22" s="167"/>
      <c r="E22" s="163">
        <v>2085</v>
      </c>
    </row>
    <row r="23" spans="1:5" ht="21.75" customHeight="1">
      <c r="A23" s="160">
        <v>3</v>
      </c>
      <c r="B23" s="161" t="s">
        <v>128</v>
      </c>
      <c r="C23" s="162">
        <f t="shared" si="1"/>
        <v>1756</v>
      </c>
      <c r="D23" s="167"/>
      <c r="E23" s="163">
        <v>1756</v>
      </c>
    </row>
    <row r="24" spans="1:5" ht="21.75" customHeight="1">
      <c r="A24" s="160">
        <v>4</v>
      </c>
      <c r="B24" s="161" t="s">
        <v>174</v>
      </c>
      <c r="C24" s="162">
        <f t="shared" si="1"/>
        <v>329</v>
      </c>
      <c r="D24" s="167"/>
      <c r="E24" s="163">
        <v>329</v>
      </c>
    </row>
    <row r="25" spans="1:5" ht="21.75" customHeight="1">
      <c r="A25" s="160">
        <v>5</v>
      </c>
      <c r="B25" s="161" t="s">
        <v>129</v>
      </c>
      <c r="C25" s="162">
        <f t="shared" si="1"/>
        <v>5268</v>
      </c>
      <c r="D25" s="167"/>
      <c r="E25" s="163">
        <v>5268</v>
      </c>
    </row>
    <row r="26" spans="1:5" ht="21.75" customHeight="1">
      <c r="A26" s="160">
        <v>6</v>
      </c>
      <c r="B26" s="161" t="s">
        <v>130</v>
      </c>
      <c r="C26" s="162">
        <f t="shared" si="1"/>
        <v>110</v>
      </c>
      <c r="D26" s="167"/>
      <c r="E26" s="163">
        <v>110</v>
      </c>
    </row>
    <row r="27" spans="1:5" ht="21.75" customHeight="1">
      <c r="A27" s="160">
        <v>7</v>
      </c>
      <c r="B27" s="161" t="s">
        <v>131</v>
      </c>
      <c r="C27" s="162">
        <f t="shared" si="1"/>
        <v>110</v>
      </c>
      <c r="D27" s="168"/>
      <c r="E27" s="163">
        <v>110</v>
      </c>
    </row>
    <row r="28" spans="1:5" ht="21.75" customHeight="1">
      <c r="A28" s="160">
        <v>8</v>
      </c>
      <c r="B28" s="161" t="s">
        <v>132</v>
      </c>
      <c r="C28" s="162">
        <f t="shared" si="1"/>
        <v>110</v>
      </c>
      <c r="D28" s="168"/>
      <c r="E28" s="163">
        <v>110</v>
      </c>
    </row>
    <row r="29" spans="1:5" ht="21.75" customHeight="1">
      <c r="A29" s="160">
        <v>9</v>
      </c>
      <c r="B29" s="161" t="s">
        <v>133</v>
      </c>
      <c r="C29" s="162">
        <f t="shared" si="1"/>
        <v>110</v>
      </c>
      <c r="D29" s="167"/>
      <c r="E29" s="163">
        <v>110</v>
      </c>
    </row>
    <row r="30" spans="1:5" ht="21.75" customHeight="1">
      <c r="A30" s="160">
        <v>10</v>
      </c>
      <c r="B30" s="161" t="s">
        <v>134</v>
      </c>
      <c r="C30" s="162">
        <f t="shared" si="1"/>
        <v>110</v>
      </c>
      <c r="D30" s="168"/>
      <c r="E30" s="163">
        <v>110</v>
      </c>
    </row>
    <row r="31" spans="1:5" ht="21.75" customHeight="1">
      <c r="A31" s="160">
        <v>11</v>
      </c>
      <c r="B31" s="161" t="s">
        <v>135</v>
      </c>
      <c r="C31" s="162">
        <f t="shared" si="1"/>
        <v>110</v>
      </c>
      <c r="D31" s="168"/>
      <c r="E31" s="163">
        <v>110</v>
      </c>
    </row>
    <row r="32" spans="1:5" ht="21.75" customHeight="1">
      <c r="A32" s="160">
        <v>12</v>
      </c>
      <c r="B32" s="161" t="s">
        <v>136</v>
      </c>
      <c r="C32" s="162">
        <f t="shared" si="1"/>
        <v>110</v>
      </c>
      <c r="D32" s="168"/>
      <c r="E32" s="163">
        <v>110</v>
      </c>
    </row>
    <row r="33" spans="1:5" ht="21.75" customHeight="1">
      <c r="A33" s="160">
        <v>13</v>
      </c>
      <c r="B33" s="161" t="s">
        <v>137</v>
      </c>
      <c r="C33" s="162">
        <f t="shared" si="1"/>
        <v>2963</v>
      </c>
      <c r="D33" s="167"/>
      <c r="E33" s="163">
        <v>2963</v>
      </c>
    </row>
    <row r="34" spans="1:5" ht="21.75" customHeight="1">
      <c r="A34" s="160">
        <v>14</v>
      </c>
      <c r="B34" s="161" t="s">
        <v>138</v>
      </c>
      <c r="C34" s="162">
        <f t="shared" si="1"/>
        <v>4939</v>
      </c>
      <c r="D34" s="167"/>
      <c r="E34" s="163">
        <v>4939</v>
      </c>
    </row>
    <row r="35" spans="1:5" ht="21.75" customHeight="1">
      <c r="A35" s="160">
        <v>15</v>
      </c>
      <c r="B35" s="161" t="s">
        <v>139</v>
      </c>
      <c r="C35" s="162">
        <f t="shared" si="1"/>
        <v>1098</v>
      </c>
      <c r="D35" s="167"/>
      <c r="E35" s="163">
        <v>1098</v>
      </c>
    </row>
    <row r="36" spans="1:5" ht="21.75" customHeight="1">
      <c r="A36" s="160">
        <v>16</v>
      </c>
      <c r="B36" s="161" t="s">
        <v>140</v>
      </c>
      <c r="C36" s="162">
        <f t="shared" si="1"/>
        <v>700</v>
      </c>
      <c r="D36" s="167"/>
      <c r="E36" s="163">
        <v>700</v>
      </c>
    </row>
    <row r="37" spans="1:5" ht="21.75" customHeight="1">
      <c r="A37" s="160">
        <v>17</v>
      </c>
      <c r="B37" s="161" t="s">
        <v>141</v>
      </c>
      <c r="C37" s="162">
        <f t="shared" si="1"/>
        <v>600</v>
      </c>
      <c r="D37" s="167"/>
      <c r="E37" s="163">
        <v>600</v>
      </c>
    </row>
    <row r="38" spans="1:5" ht="21.75" customHeight="1">
      <c r="A38" s="160">
        <v>18</v>
      </c>
      <c r="B38" s="161" t="s">
        <v>142</v>
      </c>
      <c r="C38" s="162">
        <f t="shared" si="1"/>
        <v>1097</v>
      </c>
      <c r="D38" s="167"/>
      <c r="E38" s="163">
        <v>1097</v>
      </c>
    </row>
    <row r="39" spans="1:5" ht="21.75" customHeight="1">
      <c r="A39" s="169">
        <v>19</v>
      </c>
      <c r="B39" s="170" t="s">
        <v>143</v>
      </c>
      <c r="C39" s="171">
        <f t="shared" si="1"/>
        <v>110</v>
      </c>
      <c r="D39" s="172"/>
      <c r="E39" s="173">
        <v>110</v>
      </c>
    </row>
  </sheetData>
  <sheetProtection/>
  <mergeCells count="9">
    <mergeCell ref="C7:E7"/>
    <mergeCell ref="C8:C9"/>
    <mergeCell ref="D8:E8"/>
    <mergeCell ref="A1:E1"/>
    <mergeCell ref="A3:E3"/>
    <mergeCell ref="A4:E4"/>
    <mergeCell ref="A6:E6"/>
    <mergeCell ref="A7:A9"/>
    <mergeCell ref="B7:B9"/>
  </mergeCells>
  <printOptions/>
  <pageMargins left="0.67" right="0.1968503937007874" top="0.51" bottom="0.2755905511811024"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C32"/>
  <sheetViews>
    <sheetView showZeros="0" zoomScalePageLayoutView="0" workbookViewId="0" topLeftCell="A1">
      <selection activeCell="A5" sqref="A5:C5"/>
    </sheetView>
  </sheetViews>
  <sheetFormatPr defaultColWidth="46.8515625" defaultRowHeight="12.75"/>
  <cols>
    <col min="1" max="1" width="6.7109375" style="1" customWidth="1"/>
    <col min="2" max="2" width="61.57421875" style="1" customWidth="1"/>
    <col min="3" max="3" width="23.8515625" style="1" customWidth="1"/>
    <col min="4" max="16384" width="46.8515625" style="1" customWidth="1"/>
  </cols>
  <sheetData>
    <row r="1" spans="1:3" s="4" customFormat="1" ht="16.5" customHeight="1">
      <c r="A1" s="251"/>
      <c r="B1" s="251"/>
      <c r="C1" s="3" t="s">
        <v>350</v>
      </c>
    </row>
    <row r="2" spans="1:2" s="4" customFormat="1" ht="16.5">
      <c r="A2" s="5"/>
      <c r="B2" s="5"/>
    </row>
    <row r="3" spans="1:3" ht="17.25">
      <c r="A3" s="252" t="s">
        <v>185</v>
      </c>
      <c r="B3" s="252"/>
      <c r="C3" s="252"/>
    </row>
    <row r="4" spans="1:3" ht="17.25">
      <c r="A4" s="252" t="s">
        <v>366</v>
      </c>
      <c r="B4" s="252"/>
      <c r="C4" s="252"/>
    </row>
    <row r="5" spans="1:3" ht="15">
      <c r="A5" s="249" t="str">
        <f>+'81'!A4:C4</f>
        <v>(Kèm theo Quyết định số   21 /QĐ-UBND ngày  10 /01/2024 của UBND thành phố Nha Trang)</v>
      </c>
      <c r="B5" s="249"/>
      <c r="C5" s="249"/>
    </row>
    <row r="6" spans="1:3" ht="15">
      <c r="A6" s="2"/>
      <c r="B6" s="2"/>
      <c r="C6" s="2"/>
    </row>
    <row r="7" spans="1:3" ht="15">
      <c r="A7" s="248" t="s">
        <v>10</v>
      </c>
      <c r="B7" s="248"/>
      <c r="C7" s="248"/>
    </row>
    <row r="8" spans="1:3" ht="27" customHeight="1">
      <c r="A8" s="253" t="s">
        <v>11</v>
      </c>
      <c r="B8" s="253" t="s">
        <v>12</v>
      </c>
      <c r="C8" s="253" t="s">
        <v>351</v>
      </c>
    </row>
    <row r="9" spans="1:3" ht="27" customHeight="1">
      <c r="A9" s="253"/>
      <c r="B9" s="253"/>
      <c r="C9" s="253"/>
    </row>
    <row r="10" spans="1:3" ht="19.5" customHeight="1">
      <c r="A10" s="7" t="s">
        <v>13</v>
      </c>
      <c r="B10" s="7" t="s">
        <v>14</v>
      </c>
      <c r="C10" s="7">
        <v>3</v>
      </c>
    </row>
    <row r="11" spans="1:3" ht="19.5" customHeight="1">
      <c r="A11" s="62" t="s">
        <v>13</v>
      </c>
      <c r="B11" s="63" t="s">
        <v>186</v>
      </c>
      <c r="C11" s="49"/>
    </row>
    <row r="12" spans="1:3" ht="19.5" customHeight="1">
      <c r="A12" s="65" t="s">
        <v>16</v>
      </c>
      <c r="B12" s="66" t="s">
        <v>33</v>
      </c>
      <c r="C12" s="73">
        <f>+C13+C14+C15+C16</f>
        <v>1716556</v>
      </c>
    </row>
    <row r="13" spans="1:3" ht="19.5" customHeight="1">
      <c r="A13" s="43">
        <v>1</v>
      </c>
      <c r="B13" s="44" t="s">
        <v>34</v>
      </c>
      <c r="C13" s="46">
        <v>1426700</v>
      </c>
    </row>
    <row r="14" spans="1:3" ht="19.5" customHeight="1">
      <c r="A14" s="43">
        <v>2</v>
      </c>
      <c r="B14" s="44" t="s">
        <v>20</v>
      </c>
      <c r="C14" s="46">
        <v>128394</v>
      </c>
    </row>
    <row r="15" spans="1:3" ht="19.5" customHeight="1">
      <c r="A15" s="43">
        <v>3</v>
      </c>
      <c r="B15" s="44" t="s">
        <v>364</v>
      </c>
      <c r="C15" s="46">
        <v>41764</v>
      </c>
    </row>
    <row r="16" spans="1:3" ht="19.5" customHeight="1">
      <c r="A16" s="43">
        <v>4</v>
      </c>
      <c r="B16" s="44" t="s">
        <v>365</v>
      </c>
      <c r="C16" s="46">
        <v>119698</v>
      </c>
    </row>
    <row r="17" spans="1:3" ht="19.5" customHeight="1">
      <c r="A17" s="65" t="s">
        <v>19</v>
      </c>
      <c r="B17" s="66" t="s">
        <v>35</v>
      </c>
      <c r="C17" s="73">
        <f>+C18+C22+C23+C24+C19+C20+C21</f>
        <v>1716556</v>
      </c>
    </row>
    <row r="18" spans="1:3" ht="19.5" customHeight="1">
      <c r="A18" s="61">
        <v>1</v>
      </c>
      <c r="B18" s="74" t="s">
        <v>27</v>
      </c>
      <c r="C18" s="46">
        <v>332675</v>
      </c>
    </row>
    <row r="19" spans="1:3" ht="19.5" customHeight="1">
      <c r="A19" s="61">
        <v>2</v>
      </c>
      <c r="B19" s="74" t="s">
        <v>28</v>
      </c>
      <c r="C19" s="46">
        <v>1173406</v>
      </c>
    </row>
    <row r="20" spans="1:3" ht="19.5" customHeight="1">
      <c r="A20" s="61">
        <v>3</v>
      </c>
      <c r="B20" s="74" t="s">
        <v>223</v>
      </c>
      <c r="C20" s="46">
        <v>30567</v>
      </c>
    </row>
    <row r="21" spans="1:3" ht="19.5" customHeight="1">
      <c r="A21" s="61">
        <v>4</v>
      </c>
      <c r="B21" s="74" t="s">
        <v>30</v>
      </c>
      <c r="C21" s="46">
        <v>17418</v>
      </c>
    </row>
    <row r="22" spans="1:3" ht="19.5" customHeight="1">
      <c r="A22" s="43">
        <v>5</v>
      </c>
      <c r="B22" s="44" t="s">
        <v>36</v>
      </c>
      <c r="C22" s="46">
        <v>162490</v>
      </c>
    </row>
    <row r="23" spans="1:3" ht="19.5" customHeight="1">
      <c r="A23" s="43">
        <v>6</v>
      </c>
      <c r="B23" s="44" t="s">
        <v>32</v>
      </c>
      <c r="C23" s="46">
        <f>+'[1]Can doi TP va Xa_15,30'!E38</f>
        <v>0</v>
      </c>
    </row>
    <row r="24" spans="1:3" ht="19.5" customHeight="1">
      <c r="A24" s="43">
        <v>7</v>
      </c>
      <c r="B24" s="44" t="s">
        <v>187</v>
      </c>
      <c r="C24" s="46">
        <f>+'[1]Can doi TP va Xa_15,30'!E36</f>
        <v>0</v>
      </c>
    </row>
    <row r="25" spans="1:3" ht="19.5" customHeight="1">
      <c r="A25" s="65" t="s">
        <v>14</v>
      </c>
      <c r="B25" s="66" t="s">
        <v>37</v>
      </c>
      <c r="C25" s="46"/>
    </row>
    <row r="26" spans="1:3" ht="19.5" customHeight="1">
      <c r="A26" s="65" t="s">
        <v>16</v>
      </c>
      <c r="B26" s="66" t="s">
        <v>33</v>
      </c>
      <c r="C26" s="73">
        <f>+C27+C28+C29+C30</f>
        <v>306621</v>
      </c>
    </row>
    <row r="27" spans="1:3" ht="19.5" customHeight="1">
      <c r="A27" s="43">
        <v>1</v>
      </c>
      <c r="B27" s="44" t="s">
        <v>224</v>
      </c>
      <c r="C27" s="46">
        <v>132500</v>
      </c>
    </row>
    <row r="28" spans="1:3" ht="19.5" customHeight="1">
      <c r="A28" s="43">
        <v>2</v>
      </c>
      <c r="B28" s="44" t="s">
        <v>38</v>
      </c>
      <c r="C28" s="46">
        <v>162490</v>
      </c>
    </row>
    <row r="29" spans="1:3" ht="19.5" customHeight="1">
      <c r="A29" s="43">
        <v>3</v>
      </c>
      <c r="B29" s="44" t="s">
        <v>22</v>
      </c>
      <c r="C29" s="46">
        <v>0</v>
      </c>
    </row>
    <row r="30" spans="1:3" ht="19.5" customHeight="1">
      <c r="A30" s="43">
        <v>4</v>
      </c>
      <c r="B30" s="44" t="s">
        <v>365</v>
      </c>
      <c r="C30" s="46">
        <v>11631</v>
      </c>
    </row>
    <row r="31" spans="1:3" ht="19.5" customHeight="1">
      <c r="A31" s="69" t="s">
        <v>19</v>
      </c>
      <c r="B31" s="70" t="s">
        <v>35</v>
      </c>
      <c r="C31" s="72">
        <v>306621</v>
      </c>
    </row>
    <row r="32" spans="1:3" ht="36.75" customHeight="1">
      <c r="A32" s="250"/>
      <c r="B32" s="250"/>
      <c r="C32" s="250"/>
    </row>
  </sheetData>
  <sheetProtection/>
  <mergeCells count="9">
    <mergeCell ref="A32:C32"/>
    <mergeCell ref="A8:A9"/>
    <mergeCell ref="B8:B9"/>
    <mergeCell ref="C8:C9"/>
    <mergeCell ref="A1:B1"/>
    <mergeCell ref="A3:C3"/>
    <mergeCell ref="A4:C4"/>
    <mergeCell ref="A5:C5"/>
    <mergeCell ref="A7:C7"/>
  </mergeCells>
  <printOptions/>
  <pageMargins left="0.67" right="0.2" top="0.74"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9"/>
  <sheetViews>
    <sheetView showZeros="0" zoomScalePageLayoutView="0" workbookViewId="0" topLeftCell="A1">
      <selection activeCell="D38" sqref="D38"/>
    </sheetView>
  </sheetViews>
  <sheetFormatPr defaultColWidth="9.140625" defaultRowHeight="12.75"/>
  <cols>
    <col min="1" max="1" width="5.7109375" style="119" customWidth="1"/>
    <col min="2" max="2" width="61.421875" style="78" customWidth="1"/>
    <col min="3" max="4" width="13.7109375" style="78" customWidth="1"/>
    <col min="5" max="16384" width="9.140625" style="78" customWidth="1"/>
  </cols>
  <sheetData>
    <row r="1" spans="3:4" ht="15">
      <c r="C1" s="254" t="s">
        <v>353</v>
      </c>
      <c r="D1" s="254"/>
    </row>
    <row r="2" spans="1:4" ht="16.5">
      <c r="A2" s="261" t="s">
        <v>367</v>
      </c>
      <c r="B2" s="261"/>
      <c r="C2" s="261"/>
      <c r="D2" s="261"/>
    </row>
    <row r="3" spans="1:4" ht="16.5" customHeight="1">
      <c r="A3" s="262" t="str">
        <f>+'84'!A5:E5</f>
        <v>(Kèm theo Quyết định số   21 /QĐ-UBND ngày  10 /01/2024 của UBND thành phố Nha Trang)</v>
      </c>
      <c r="B3" s="262"/>
      <c r="C3" s="262"/>
      <c r="D3" s="262"/>
    </row>
    <row r="5" spans="1:4" ht="9.75" customHeight="1">
      <c r="A5" s="255" t="s">
        <v>197</v>
      </c>
      <c r="B5" s="256" t="s">
        <v>49</v>
      </c>
      <c r="C5" s="257" t="s">
        <v>67</v>
      </c>
      <c r="D5" s="258"/>
    </row>
    <row r="6" spans="1:4" ht="9.75" customHeight="1">
      <c r="A6" s="255"/>
      <c r="B6" s="256"/>
      <c r="C6" s="259"/>
      <c r="D6" s="260"/>
    </row>
    <row r="7" spans="1:4" ht="18" customHeight="1">
      <c r="A7" s="255"/>
      <c r="B7" s="256"/>
      <c r="C7" s="253" t="s">
        <v>198</v>
      </c>
      <c r="D7" s="253" t="s">
        <v>352</v>
      </c>
    </row>
    <row r="8" spans="1:4" ht="18" customHeight="1">
      <c r="A8" s="255"/>
      <c r="B8" s="256"/>
      <c r="C8" s="253"/>
      <c r="D8" s="253"/>
    </row>
    <row r="9" spans="1:4" ht="18" customHeight="1">
      <c r="A9" s="118" t="s">
        <v>13</v>
      </c>
      <c r="B9" s="76" t="s">
        <v>14</v>
      </c>
      <c r="C9" s="79">
        <v>7</v>
      </c>
      <c r="D9" s="79">
        <v>8</v>
      </c>
    </row>
    <row r="10" spans="1:4" ht="18" customHeight="1">
      <c r="A10" s="120"/>
      <c r="B10" s="80" t="s">
        <v>199</v>
      </c>
      <c r="C10" s="81">
        <f>+C15+C24++C25+C26+C29+C37+++C38+C39+C40+C43+C44+C49+C50+C12+C13+C14</f>
        <v>1851000</v>
      </c>
      <c r="D10" s="81">
        <f>+D15+D24++D25+D26+D29+D37+++D38+D39+D40+D43+D44+D49+D50+D12+D13+D14</f>
        <v>1559200</v>
      </c>
    </row>
    <row r="11" spans="1:4" ht="18" customHeight="1">
      <c r="A11" s="121"/>
      <c r="B11" s="82" t="s">
        <v>39</v>
      </c>
      <c r="C11" s="83"/>
      <c r="D11" s="83"/>
    </row>
    <row r="12" spans="1:4" ht="18" customHeight="1">
      <c r="A12" s="122">
        <v>1</v>
      </c>
      <c r="B12" s="84" t="s">
        <v>40</v>
      </c>
      <c r="C12" s="138">
        <v>7200</v>
      </c>
      <c r="D12" s="138">
        <v>6480</v>
      </c>
    </row>
    <row r="13" spans="1:4" ht="18" customHeight="1">
      <c r="A13" s="122">
        <v>2</v>
      </c>
      <c r="B13" s="84" t="s">
        <v>200</v>
      </c>
      <c r="C13" s="138">
        <v>17500</v>
      </c>
      <c r="D13" s="138">
        <v>15750</v>
      </c>
    </row>
    <row r="14" spans="1:4" ht="18" customHeight="1">
      <c r="A14" s="122">
        <v>3</v>
      </c>
      <c r="B14" s="84" t="s">
        <v>201</v>
      </c>
      <c r="C14" s="138">
        <v>5700</v>
      </c>
      <c r="D14" s="138">
        <v>5130</v>
      </c>
    </row>
    <row r="15" spans="1:4" s="87" customFormat="1" ht="18" customHeight="1">
      <c r="A15" s="122">
        <v>4</v>
      </c>
      <c r="B15" s="85" t="s">
        <v>202</v>
      </c>
      <c r="C15" s="86">
        <v>772000</v>
      </c>
      <c r="D15" s="86">
        <v>594980</v>
      </c>
    </row>
    <row r="16" spans="1:4" ht="18" customHeight="1">
      <c r="A16" s="123" t="s">
        <v>18</v>
      </c>
      <c r="B16" s="85" t="s">
        <v>203</v>
      </c>
      <c r="C16" s="86">
        <v>0</v>
      </c>
      <c r="D16" s="86">
        <v>0</v>
      </c>
    </row>
    <row r="17" spans="1:4" ht="18" customHeight="1">
      <c r="A17" s="123" t="s">
        <v>18</v>
      </c>
      <c r="B17" s="85" t="s">
        <v>204</v>
      </c>
      <c r="C17" s="86">
        <v>772000</v>
      </c>
      <c r="D17" s="86">
        <v>594980</v>
      </c>
    </row>
    <row r="18" spans="1:4" ht="18" customHeight="1">
      <c r="A18" s="124"/>
      <c r="B18" s="85" t="s">
        <v>188</v>
      </c>
      <c r="C18" s="88">
        <v>453285</v>
      </c>
      <c r="D18" s="88">
        <v>349029</v>
      </c>
    </row>
    <row r="19" spans="1:4" ht="18" customHeight="1">
      <c r="A19" s="124"/>
      <c r="B19" s="85" t="s">
        <v>205</v>
      </c>
      <c r="C19" s="88">
        <v>190250</v>
      </c>
      <c r="D19" s="88">
        <v>146500</v>
      </c>
    </row>
    <row r="20" spans="1:4" ht="18" customHeight="1">
      <c r="A20" s="124"/>
      <c r="B20" s="85" t="s">
        <v>189</v>
      </c>
      <c r="C20" s="88">
        <v>121000</v>
      </c>
      <c r="D20" s="88">
        <v>93170</v>
      </c>
    </row>
    <row r="21" spans="1:4" ht="18" customHeight="1">
      <c r="A21" s="124"/>
      <c r="B21" s="85" t="s">
        <v>190</v>
      </c>
      <c r="C21" s="88">
        <v>3000</v>
      </c>
      <c r="D21" s="88">
        <v>2310</v>
      </c>
    </row>
    <row r="22" spans="1:4" ht="18" customHeight="1">
      <c r="A22" s="124"/>
      <c r="B22" s="85" t="s">
        <v>206</v>
      </c>
      <c r="C22" s="88">
        <v>2165</v>
      </c>
      <c r="D22" s="88">
        <v>1671</v>
      </c>
    </row>
    <row r="23" spans="1:4" ht="18" customHeight="1">
      <c r="A23" s="124"/>
      <c r="B23" s="85" t="s">
        <v>191</v>
      </c>
      <c r="C23" s="88">
        <v>2300</v>
      </c>
      <c r="D23" s="88">
        <v>2300</v>
      </c>
    </row>
    <row r="24" spans="1:4" ht="18" customHeight="1">
      <c r="A24" s="122">
        <v>5</v>
      </c>
      <c r="B24" s="85" t="s">
        <v>41</v>
      </c>
      <c r="C24" s="88">
        <v>320700</v>
      </c>
      <c r="D24" s="88">
        <v>288630</v>
      </c>
    </row>
    <row r="25" spans="1:4" ht="18" customHeight="1">
      <c r="A25" s="122">
        <v>6</v>
      </c>
      <c r="B25" s="85" t="s">
        <v>42</v>
      </c>
      <c r="C25" s="88">
        <v>200</v>
      </c>
      <c r="D25" s="88"/>
    </row>
    <row r="26" spans="1:4" ht="18" customHeight="1">
      <c r="A26" s="122">
        <v>7</v>
      </c>
      <c r="B26" s="85" t="s">
        <v>43</v>
      </c>
      <c r="C26" s="86">
        <v>257750</v>
      </c>
      <c r="D26" s="86">
        <v>257750</v>
      </c>
    </row>
    <row r="27" spans="1:4" ht="18" customHeight="1">
      <c r="A27" s="122"/>
      <c r="B27" s="85" t="s">
        <v>207</v>
      </c>
      <c r="C27" s="88">
        <v>50620</v>
      </c>
      <c r="D27" s="88">
        <v>50620</v>
      </c>
    </row>
    <row r="28" spans="1:4" ht="18" customHeight="1">
      <c r="A28" s="122"/>
      <c r="B28" s="85" t="s">
        <v>208</v>
      </c>
      <c r="C28" s="88">
        <v>207130</v>
      </c>
      <c r="D28" s="88">
        <v>207130</v>
      </c>
    </row>
    <row r="29" spans="1:4" ht="18" customHeight="1">
      <c r="A29" s="122">
        <v>8</v>
      </c>
      <c r="B29" s="85" t="s">
        <v>44</v>
      </c>
      <c r="C29" s="89">
        <v>55000</v>
      </c>
      <c r="D29" s="89">
        <v>26030</v>
      </c>
    </row>
    <row r="30" spans="1:4" ht="18" customHeight="1">
      <c r="A30" s="123" t="s">
        <v>18</v>
      </c>
      <c r="B30" s="85" t="s">
        <v>209</v>
      </c>
      <c r="C30" s="88">
        <v>24290</v>
      </c>
      <c r="D30" s="88"/>
    </row>
    <row r="31" spans="1:4" ht="18" customHeight="1">
      <c r="A31" s="123" t="s">
        <v>18</v>
      </c>
      <c r="B31" s="85" t="s">
        <v>210</v>
      </c>
      <c r="C31" s="88">
        <v>4000</v>
      </c>
      <c r="D31" s="88"/>
    </row>
    <row r="32" spans="1:4" ht="18" customHeight="1">
      <c r="A32" s="123" t="s">
        <v>18</v>
      </c>
      <c r="B32" s="85" t="s">
        <v>211</v>
      </c>
      <c r="C32" s="89">
        <v>24196</v>
      </c>
      <c r="D32" s="89">
        <v>23516</v>
      </c>
    </row>
    <row r="33" spans="1:4" ht="18" customHeight="1">
      <c r="A33" s="124"/>
      <c r="B33" s="85" t="s">
        <v>212</v>
      </c>
      <c r="C33" s="88">
        <v>680</v>
      </c>
      <c r="D33" s="88"/>
    </row>
    <row r="34" spans="1:4" ht="18" customHeight="1">
      <c r="A34" s="124"/>
      <c r="B34" s="85" t="s">
        <v>213</v>
      </c>
      <c r="C34" s="88">
        <v>23186</v>
      </c>
      <c r="D34" s="88">
        <v>23186</v>
      </c>
    </row>
    <row r="35" spans="1:4" ht="18" customHeight="1">
      <c r="A35" s="124"/>
      <c r="B35" s="85" t="s">
        <v>214</v>
      </c>
      <c r="C35" s="88">
        <v>330</v>
      </c>
      <c r="D35" s="88">
        <v>330</v>
      </c>
    </row>
    <row r="36" spans="1:4" ht="18" customHeight="1">
      <c r="A36" s="123" t="s">
        <v>18</v>
      </c>
      <c r="B36" s="85" t="s">
        <v>215</v>
      </c>
      <c r="C36" s="89">
        <v>2514</v>
      </c>
      <c r="D36" s="89">
        <v>2514</v>
      </c>
    </row>
    <row r="37" spans="1:4" ht="18" customHeight="1">
      <c r="A37" s="122">
        <v>9</v>
      </c>
      <c r="B37" s="85" t="s">
        <v>45</v>
      </c>
      <c r="C37" s="88"/>
      <c r="D37" s="88"/>
    </row>
    <row r="38" spans="1:4" ht="18" customHeight="1">
      <c r="A38" s="122">
        <v>10</v>
      </c>
      <c r="B38" s="85" t="s">
        <v>46</v>
      </c>
      <c r="C38" s="88">
        <v>15600</v>
      </c>
      <c r="D38" s="88">
        <v>15600</v>
      </c>
    </row>
    <row r="39" spans="1:4" ht="18" customHeight="1">
      <c r="A39" s="122">
        <v>11</v>
      </c>
      <c r="B39" s="85" t="s">
        <v>216</v>
      </c>
      <c r="C39" s="86"/>
      <c r="D39" s="86">
        <v>0</v>
      </c>
    </row>
    <row r="40" spans="1:4" ht="18" customHeight="1">
      <c r="A40" s="122">
        <v>12</v>
      </c>
      <c r="B40" s="85" t="s">
        <v>217</v>
      </c>
      <c r="C40" s="89">
        <v>260000</v>
      </c>
      <c r="D40" s="89">
        <v>260000</v>
      </c>
    </row>
    <row r="41" spans="1:4" ht="18" customHeight="1">
      <c r="A41" s="123" t="s">
        <v>18</v>
      </c>
      <c r="B41" s="85" t="s">
        <v>203</v>
      </c>
      <c r="C41" s="88">
        <v>0</v>
      </c>
      <c r="D41" s="88">
        <v>0</v>
      </c>
    </row>
    <row r="42" spans="1:4" ht="18" customHeight="1">
      <c r="A42" s="123" t="s">
        <v>18</v>
      </c>
      <c r="B42" s="85" t="s">
        <v>204</v>
      </c>
      <c r="C42" s="88">
        <v>260000</v>
      </c>
      <c r="D42" s="88">
        <v>260000</v>
      </c>
    </row>
    <row r="43" spans="1:4" ht="18" customHeight="1">
      <c r="A43" s="122">
        <v>13</v>
      </c>
      <c r="B43" s="85" t="s">
        <v>218</v>
      </c>
      <c r="C43" s="88">
        <v>0</v>
      </c>
      <c r="D43" s="88"/>
    </row>
    <row r="44" spans="1:4" ht="18" customHeight="1">
      <c r="A44" s="122">
        <v>14</v>
      </c>
      <c r="B44" s="85" t="s">
        <v>47</v>
      </c>
      <c r="C44" s="89">
        <v>139350</v>
      </c>
      <c r="D44" s="89">
        <v>88850</v>
      </c>
    </row>
    <row r="45" spans="1:4" ht="18" customHeight="1">
      <c r="A45" s="123" t="s">
        <v>18</v>
      </c>
      <c r="B45" s="85" t="s">
        <v>219</v>
      </c>
      <c r="C45" s="88">
        <v>35500</v>
      </c>
      <c r="D45" s="88"/>
    </row>
    <row r="46" spans="1:4" ht="18" customHeight="1">
      <c r="A46" s="123" t="s">
        <v>18</v>
      </c>
      <c r="B46" s="85" t="s">
        <v>220</v>
      </c>
      <c r="C46" s="88">
        <v>15000</v>
      </c>
      <c r="D46" s="88"/>
    </row>
    <row r="47" spans="1:4" ht="18" customHeight="1">
      <c r="A47" s="123" t="s">
        <v>18</v>
      </c>
      <c r="B47" s="85" t="s">
        <v>221</v>
      </c>
      <c r="C47" s="88">
        <v>79439</v>
      </c>
      <c r="D47" s="88">
        <v>79439</v>
      </c>
    </row>
    <row r="48" spans="1:4" ht="18" customHeight="1">
      <c r="A48" s="148" t="s">
        <v>18</v>
      </c>
      <c r="B48" s="90" t="s">
        <v>222</v>
      </c>
      <c r="C48" s="91">
        <v>9411</v>
      </c>
      <c r="D48" s="91">
        <v>9411</v>
      </c>
    </row>
    <row r="49" spans="1:4" ht="18" customHeight="1" hidden="1">
      <c r="A49" s="146">
        <v>15</v>
      </c>
      <c r="B49" s="147" t="s">
        <v>256</v>
      </c>
      <c r="C49" s="88">
        <v>0</v>
      </c>
      <c r="D49" s="88">
        <v>0</v>
      </c>
    </row>
    <row r="50" spans="1:4" ht="18" customHeight="1" hidden="1">
      <c r="A50" s="126">
        <v>16</v>
      </c>
      <c r="B50" s="90" t="s">
        <v>257</v>
      </c>
      <c r="C50" s="91"/>
      <c r="D50" s="91"/>
    </row>
    <row r="51" ht="13.5">
      <c r="A51" s="125"/>
    </row>
    <row r="52" ht="13.5">
      <c r="A52" s="125"/>
    </row>
    <row r="53" ht="13.5">
      <c r="A53" s="125"/>
    </row>
    <row r="54" ht="13.5">
      <c r="A54" s="125"/>
    </row>
    <row r="55" ht="13.5">
      <c r="A55" s="125"/>
    </row>
    <row r="56" ht="13.5">
      <c r="A56" s="125"/>
    </row>
    <row r="57" ht="13.5">
      <c r="A57" s="125"/>
    </row>
    <row r="58" ht="13.5">
      <c r="A58" s="125"/>
    </row>
    <row r="59" ht="13.5">
      <c r="A59" s="125"/>
    </row>
  </sheetData>
  <sheetProtection/>
  <mergeCells count="8">
    <mergeCell ref="C1:D1"/>
    <mergeCell ref="A5:A8"/>
    <mergeCell ref="B5:B8"/>
    <mergeCell ref="C5:D6"/>
    <mergeCell ref="C7:C8"/>
    <mergeCell ref="D7:D8"/>
    <mergeCell ref="A2:D2"/>
    <mergeCell ref="A3:D3"/>
  </mergeCells>
  <printOptions/>
  <pageMargins left="0.6299212598425197" right="0.1968503937007874" top="0.3937007874015748" bottom="0.31496062992125984" header="0.35433070866141736" footer="0.43307086614173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0"/>
  <sheetViews>
    <sheetView showZeros="0" zoomScalePageLayoutView="0" workbookViewId="0" topLeftCell="A13">
      <selection activeCell="D27" sqref="D27:E28"/>
    </sheetView>
  </sheetViews>
  <sheetFormatPr defaultColWidth="64.140625" defaultRowHeight="12.75"/>
  <cols>
    <col min="1" max="1" width="6.57421875" style="1" bestFit="1" customWidth="1"/>
    <col min="2" max="2" width="45.57421875" style="1" bestFit="1" customWidth="1"/>
    <col min="3" max="3" width="14.421875" style="1" customWidth="1"/>
    <col min="4" max="4" width="15.421875" style="1" customWidth="1"/>
    <col min="5" max="5" width="14.421875" style="1" customWidth="1"/>
    <col min="6" max="16384" width="64.140625" style="1" customWidth="1"/>
  </cols>
  <sheetData>
    <row r="1" spans="1:5" s="4" customFormat="1" ht="16.5" customHeight="1">
      <c r="A1" s="251"/>
      <c r="B1" s="251"/>
      <c r="C1" s="264" t="s">
        <v>359</v>
      </c>
      <c r="D1" s="264"/>
      <c r="E1" s="264"/>
    </row>
    <row r="2" spans="1:2" s="4" customFormat="1" ht="16.5">
      <c r="A2" s="5"/>
      <c r="B2" s="5"/>
    </row>
    <row r="3" spans="1:5" ht="17.25">
      <c r="A3" s="265" t="s">
        <v>48</v>
      </c>
      <c r="B3" s="265"/>
      <c r="C3" s="265"/>
      <c r="D3" s="265"/>
      <c r="E3" s="265"/>
    </row>
    <row r="4" spans="1:5" ht="17.25">
      <c r="A4" s="265" t="s">
        <v>368</v>
      </c>
      <c r="B4" s="265"/>
      <c r="C4" s="265"/>
      <c r="D4" s="265"/>
      <c r="E4" s="265"/>
    </row>
    <row r="5" spans="1:5" ht="15">
      <c r="A5" s="249" t="str">
        <f>+'81'!A4:C4</f>
        <v>(Kèm theo Quyết định số   21 /QĐ-UBND ngày  10 /01/2024 của UBND thành phố Nha Trang)</v>
      </c>
      <c r="B5" s="249"/>
      <c r="C5" s="249"/>
      <c r="D5" s="249"/>
      <c r="E5" s="249"/>
    </row>
    <row r="6" spans="1:5" ht="15">
      <c r="A6" s="2"/>
      <c r="B6" s="2"/>
      <c r="C6" s="2"/>
      <c r="D6" s="2"/>
      <c r="E6" s="2"/>
    </row>
    <row r="7" spans="1:5" ht="15">
      <c r="A7" s="248" t="s">
        <v>10</v>
      </c>
      <c r="B7" s="248"/>
      <c r="C7" s="248"/>
      <c r="D7" s="248"/>
      <c r="E7" s="248"/>
    </row>
    <row r="8" spans="1:5" ht="18" customHeight="1">
      <c r="A8" s="263" t="s">
        <v>11</v>
      </c>
      <c r="B8" s="263" t="s">
        <v>49</v>
      </c>
      <c r="C8" s="263" t="s">
        <v>50</v>
      </c>
      <c r="D8" s="263" t="s">
        <v>51</v>
      </c>
      <c r="E8" s="263"/>
    </row>
    <row r="9" spans="1:5" ht="19.5" customHeight="1">
      <c r="A9" s="263"/>
      <c r="B9" s="263"/>
      <c r="C9" s="263"/>
      <c r="D9" s="263" t="s">
        <v>52</v>
      </c>
      <c r="E9" s="263" t="s">
        <v>53</v>
      </c>
    </row>
    <row r="10" spans="1:5" ht="19.5" customHeight="1">
      <c r="A10" s="263"/>
      <c r="B10" s="263"/>
      <c r="C10" s="263"/>
      <c r="D10" s="263"/>
      <c r="E10" s="263"/>
    </row>
    <row r="11" spans="1:5" ht="19.5" customHeight="1">
      <c r="A11" s="8" t="s">
        <v>13</v>
      </c>
      <c r="B11" s="8" t="s">
        <v>14</v>
      </c>
      <c r="C11" s="8" t="s">
        <v>66</v>
      </c>
      <c r="D11" s="8">
        <v>2</v>
      </c>
      <c r="E11" s="8">
        <v>3</v>
      </c>
    </row>
    <row r="12" spans="1:5" ht="18.75" customHeight="1">
      <c r="A12" s="12"/>
      <c r="B12" s="12" t="s">
        <v>54</v>
      </c>
      <c r="C12" s="13">
        <f>+D12+E12</f>
        <v>1860687</v>
      </c>
      <c r="D12" s="13">
        <f>+D13+D29+D30</f>
        <v>1554066</v>
      </c>
      <c r="E12" s="13">
        <f>+E13+E29+E30</f>
        <v>306621</v>
      </c>
    </row>
    <row r="13" spans="1:5" ht="18.75" customHeight="1">
      <c r="A13" s="14" t="s">
        <v>13</v>
      </c>
      <c r="B13" s="15" t="s">
        <v>55</v>
      </c>
      <c r="C13" s="16">
        <f>+D13+E13</f>
        <v>1860687</v>
      </c>
      <c r="D13" s="16">
        <f>+D14+D23+D27+D28</f>
        <v>1554066</v>
      </c>
      <c r="E13" s="16">
        <f>+E14+E23+E27+E28</f>
        <v>306621</v>
      </c>
    </row>
    <row r="14" spans="1:5" ht="18.75" customHeight="1">
      <c r="A14" s="14" t="s">
        <v>16</v>
      </c>
      <c r="B14" s="15" t="s">
        <v>27</v>
      </c>
      <c r="C14" s="16">
        <f>+D14+E14</f>
        <v>379953</v>
      </c>
      <c r="D14" s="16">
        <f>+D15+D22</f>
        <v>332675</v>
      </c>
      <c r="E14" s="16">
        <f>+E15+E22</f>
        <v>47278</v>
      </c>
    </row>
    <row r="15" spans="1:5" ht="18.75" customHeight="1">
      <c r="A15" s="17">
        <v>1</v>
      </c>
      <c r="B15" s="18" t="s">
        <v>56</v>
      </c>
      <c r="C15" s="19">
        <f aca="true" t="shared" si="0" ref="C15:C28">+D15+E15</f>
        <v>379953</v>
      </c>
      <c r="D15" s="19">
        <v>332675</v>
      </c>
      <c r="E15" s="19">
        <v>47278</v>
      </c>
    </row>
    <row r="16" spans="1:5" ht="18.75" customHeight="1">
      <c r="A16" s="17"/>
      <c r="B16" s="18" t="s">
        <v>57</v>
      </c>
      <c r="C16" s="19">
        <f t="shared" si="0"/>
        <v>0</v>
      </c>
      <c r="D16" s="18"/>
      <c r="E16" s="18"/>
    </row>
    <row r="17" spans="1:5" ht="18.75" customHeight="1">
      <c r="A17" s="20"/>
      <c r="B17" s="117" t="s">
        <v>252</v>
      </c>
      <c r="C17" s="22">
        <f t="shared" si="0"/>
        <v>63614</v>
      </c>
      <c r="D17" s="22">
        <v>63614</v>
      </c>
      <c r="E17" s="21"/>
    </row>
    <row r="18" spans="1:5" ht="18.75" customHeight="1">
      <c r="A18" s="20"/>
      <c r="B18" s="117" t="s">
        <v>253</v>
      </c>
      <c r="C18" s="22">
        <f t="shared" si="0"/>
        <v>0</v>
      </c>
      <c r="D18" s="21"/>
      <c r="E18" s="21"/>
    </row>
    <row r="19" spans="1:5" ht="18.75" customHeight="1">
      <c r="A19" s="17"/>
      <c r="B19" s="18" t="s">
        <v>60</v>
      </c>
      <c r="C19" s="22">
        <f t="shared" si="0"/>
        <v>0</v>
      </c>
      <c r="D19" s="18"/>
      <c r="E19" s="18"/>
    </row>
    <row r="20" spans="1:5" ht="18.75" customHeight="1">
      <c r="A20" s="17"/>
      <c r="B20" s="117" t="s">
        <v>254</v>
      </c>
      <c r="C20" s="22">
        <f t="shared" si="0"/>
        <v>234000</v>
      </c>
      <c r="D20" s="22">
        <v>198900</v>
      </c>
      <c r="E20" s="22">
        <v>35100</v>
      </c>
    </row>
    <row r="21" spans="1:5" ht="18.75" customHeight="1">
      <c r="A21" s="17"/>
      <c r="B21" s="117" t="s">
        <v>255</v>
      </c>
      <c r="C21" s="16">
        <f t="shared" si="0"/>
        <v>0</v>
      </c>
      <c r="D21" s="21"/>
      <c r="E21" s="21"/>
    </row>
    <row r="22" spans="1:5" ht="18.75" customHeight="1">
      <c r="A22" s="17">
        <v>2</v>
      </c>
      <c r="B22" s="18" t="s">
        <v>61</v>
      </c>
      <c r="C22" s="16">
        <f t="shared" si="0"/>
        <v>0</v>
      </c>
      <c r="D22" s="18"/>
      <c r="E22" s="18"/>
    </row>
    <row r="23" spans="1:5" ht="18.75" customHeight="1">
      <c r="A23" s="14" t="s">
        <v>19</v>
      </c>
      <c r="B23" s="15" t="s">
        <v>28</v>
      </c>
      <c r="C23" s="16">
        <f t="shared" si="0"/>
        <v>1423355</v>
      </c>
      <c r="D23" s="16">
        <v>1173406</v>
      </c>
      <c r="E23" s="16">
        <v>249949</v>
      </c>
    </row>
    <row r="24" spans="1:5" ht="18.75" customHeight="1">
      <c r="A24" s="17"/>
      <c r="B24" s="18" t="s">
        <v>62</v>
      </c>
      <c r="C24" s="16">
        <f t="shared" si="0"/>
        <v>0</v>
      </c>
      <c r="D24" s="18"/>
      <c r="E24" s="18"/>
    </row>
    <row r="25" spans="1:5" ht="18.75" customHeight="1">
      <c r="A25" s="17">
        <v>1</v>
      </c>
      <c r="B25" s="21" t="s">
        <v>58</v>
      </c>
      <c r="C25" s="22">
        <f t="shared" si="0"/>
        <v>668042</v>
      </c>
      <c r="D25" s="22">
        <v>666854</v>
      </c>
      <c r="E25" s="22">
        <v>1188</v>
      </c>
    </row>
    <row r="26" spans="1:5" ht="18.75" customHeight="1">
      <c r="A26" s="17">
        <v>2</v>
      </c>
      <c r="B26" s="21" t="s">
        <v>59</v>
      </c>
      <c r="C26" s="23">
        <f t="shared" si="0"/>
        <v>0</v>
      </c>
      <c r="D26" s="21"/>
      <c r="E26" s="21"/>
    </row>
    <row r="27" spans="1:5" ht="18.75" customHeight="1">
      <c r="A27" s="14" t="s">
        <v>21</v>
      </c>
      <c r="B27" s="15" t="s">
        <v>29</v>
      </c>
      <c r="C27" s="16">
        <f t="shared" si="0"/>
        <v>35665</v>
      </c>
      <c r="D27" s="16">
        <v>30567</v>
      </c>
      <c r="E27" s="16">
        <v>5098</v>
      </c>
    </row>
    <row r="28" spans="1:5" ht="18.75" customHeight="1">
      <c r="A28" s="14" t="s">
        <v>23</v>
      </c>
      <c r="B28" s="15" t="s">
        <v>30</v>
      </c>
      <c r="C28" s="16">
        <f t="shared" si="0"/>
        <v>21714</v>
      </c>
      <c r="D28" s="16">
        <v>17418</v>
      </c>
      <c r="E28" s="16">
        <v>4296</v>
      </c>
    </row>
    <row r="29" spans="1:5" ht="18.75" customHeight="1">
      <c r="A29" s="14" t="s">
        <v>14</v>
      </c>
      <c r="B29" s="15" t="s">
        <v>63</v>
      </c>
      <c r="C29" s="18"/>
      <c r="D29" s="18"/>
      <c r="E29" s="18"/>
    </row>
    <row r="30" spans="1:5" ht="18.75" customHeight="1">
      <c r="A30" s="24" t="s">
        <v>64</v>
      </c>
      <c r="B30" s="25" t="s">
        <v>65</v>
      </c>
      <c r="C30" s="26"/>
      <c r="D30" s="26"/>
      <c r="E30" s="26"/>
    </row>
  </sheetData>
  <sheetProtection/>
  <mergeCells count="12">
    <mergeCell ref="A1:B1"/>
    <mergeCell ref="C1:E1"/>
    <mergeCell ref="A3:E3"/>
    <mergeCell ref="A4:E4"/>
    <mergeCell ref="A5:E5"/>
    <mergeCell ref="A7:E7"/>
    <mergeCell ref="A8:A10"/>
    <mergeCell ref="B8:B10"/>
    <mergeCell ref="C8:C10"/>
    <mergeCell ref="D8:E8"/>
    <mergeCell ref="D9:D10"/>
    <mergeCell ref="E9:E10"/>
  </mergeCells>
  <printOptions/>
  <pageMargins left="0.61" right="0.2" top="0.84"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0"/>
  <sheetViews>
    <sheetView showZeros="0" zoomScalePageLayoutView="0" workbookViewId="0" topLeftCell="A22">
      <selection activeCell="C38" sqref="C38:C39"/>
    </sheetView>
  </sheetViews>
  <sheetFormatPr defaultColWidth="82.421875" defaultRowHeight="12.75"/>
  <cols>
    <col min="1" max="1" width="6.57421875" style="1" bestFit="1" customWidth="1"/>
    <col min="2" max="2" width="68.140625" style="1" bestFit="1" customWidth="1"/>
    <col min="3" max="3" width="20.8515625" style="1" customWidth="1"/>
    <col min="4" max="16384" width="82.421875" style="1" customWidth="1"/>
  </cols>
  <sheetData>
    <row r="1" spans="1:5" s="4" customFormat="1" ht="16.5" customHeight="1">
      <c r="A1" s="251"/>
      <c r="B1" s="251"/>
      <c r="C1" s="3" t="s">
        <v>361</v>
      </c>
      <c r="D1" s="9"/>
      <c r="E1" s="9"/>
    </row>
    <row r="2" spans="1:2" s="4" customFormat="1" ht="16.5">
      <c r="A2" s="5"/>
      <c r="B2" s="5"/>
    </row>
    <row r="3" spans="1:3" ht="17.25">
      <c r="A3" s="252" t="s">
        <v>360</v>
      </c>
      <c r="B3" s="252"/>
      <c r="C3" s="252"/>
    </row>
    <row r="4" spans="1:3" ht="17.25">
      <c r="A4" s="252" t="s">
        <v>369</v>
      </c>
      <c r="B4" s="252"/>
      <c r="C4" s="252"/>
    </row>
    <row r="5" spans="1:5" ht="15">
      <c r="A5" s="249" t="str">
        <f>+'81'!A4:C4</f>
        <v>(Kèm theo Quyết định số   21 /QĐ-UBND ngày  10 /01/2024 của UBND thành phố Nha Trang)</v>
      </c>
      <c r="B5" s="249"/>
      <c r="C5" s="249"/>
      <c r="D5" s="6"/>
      <c r="E5" s="6"/>
    </row>
    <row r="6" spans="1:5" ht="15">
      <c r="A6" s="2"/>
      <c r="B6" s="2"/>
      <c r="C6" s="2"/>
      <c r="D6" s="6"/>
      <c r="E6" s="6"/>
    </row>
    <row r="7" spans="1:3" ht="15">
      <c r="A7" s="248" t="s">
        <v>10</v>
      </c>
      <c r="B7" s="248"/>
      <c r="C7" s="248"/>
    </row>
    <row r="8" spans="1:3" ht="21" customHeight="1">
      <c r="A8" s="27" t="s">
        <v>11</v>
      </c>
      <c r="B8" s="27" t="s">
        <v>49</v>
      </c>
      <c r="C8" s="27" t="s">
        <v>67</v>
      </c>
    </row>
    <row r="9" spans="1:3" ht="21" customHeight="1">
      <c r="A9" s="27"/>
      <c r="B9" s="27" t="s">
        <v>68</v>
      </c>
      <c r="C9" s="28">
        <f>+C10+C11+C40</f>
        <v>1716556</v>
      </c>
    </row>
    <row r="10" spans="1:3" ht="21" customHeight="1">
      <c r="A10" s="29" t="s">
        <v>13</v>
      </c>
      <c r="B10" s="30" t="s">
        <v>69</v>
      </c>
      <c r="C10" s="31">
        <v>162490</v>
      </c>
    </row>
    <row r="11" spans="1:3" ht="21" customHeight="1">
      <c r="A11" s="32" t="s">
        <v>14</v>
      </c>
      <c r="B11" s="33" t="s">
        <v>70</v>
      </c>
      <c r="C11" s="34">
        <f>+C13+C26+C38+C39</f>
        <v>1554066</v>
      </c>
    </row>
    <row r="12" spans="1:3" ht="21" customHeight="1">
      <c r="A12" s="35"/>
      <c r="B12" s="36" t="s">
        <v>62</v>
      </c>
      <c r="C12" s="37"/>
    </row>
    <row r="13" spans="1:3" ht="21" customHeight="1">
      <c r="A13" s="32" t="s">
        <v>16</v>
      </c>
      <c r="B13" s="33" t="s">
        <v>27</v>
      </c>
      <c r="C13" s="34">
        <v>332675</v>
      </c>
    </row>
    <row r="14" spans="1:3" ht="21" customHeight="1">
      <c r="A14" s="35">
        <v>1</v>
      </c>
      <c r="B14" s="38" t="s">
        <v>56</v>
      </c>
      <c r="C14" s="39">
        <v>332675</v>
      </c>
    </row>
    <row r="15" spans="1:3" ht="21" customHeight="1">
      <c r="A15" s="35"/>
      <c r="B15" s="36" t="s">
        <v>62</v>
      </c>
      <c r="C15" s="37"/>
    </row>
    <row r="16" spans="1:3" ht="21" customHeight="1">
      <c r="A16" s="35" t="s">
        <v>71</v>
      </c>
      <c r="B16" s="38" t="s">
        <v>58</v>
      </c>
      <c r="C16" s="39">
        <v>63614</v>
      </c>
    </row>
    <row r="17" spans="1:3" ht="21" customHeight="1">
      <c r="A17" s="35" t="s">
        <v>72</v>
      </c>
      <c r="B17" s="38" t="s">
        <v>86</v>
      </c>
      <c r="C17" s="39">
        <v>1097</v>
      </c>
    </row>
    <row r="18" spans="1:3" ht="21" customHeight="1">
      <c r="A18" s="35" t="s">
        <v>73</v>
      </c>
      <c r="B18" s="38" t="s">
        <v>75</v>
      </c>
      <c r="C18" s="39">
        <v>13443</v>
      </c>
    </row>
    <row r="19" spans="1:3" ht="21" customHeight="1">
      <c r="A19" s="35" t="s">
        <v>74</v>
      </c>
      <c r="B19" s="38" t="s">
        <v>77</v>
      </c>
      <c r="C19" s="39"/>
    </row>
    <row r="20" spans="1:3" ht="21" customHeight="1">
      <c r="A20" s="35" t="s">
        <v>76</v>
      </c>
      <c r="B20" s="38" t="s">
        <v>79</v>
      </c>
      <c r="C20" s="39">
        <v>0</v>
      </c>
    </row>
    <row r="21" spans="1:3" ht="21" customHeight="1">
      <c r="A21" s="35" t="s">
        <v>78</v>
      </c>
      <c r="B21" s="38" t="s">
        <v>81</v>
      </c>
      <c r="C21" s="39">
        <v>35920</v>
      </c>
    </row>
    <row r="22" spans="1:3" ht="21" customHeight="1">
      <c r="A22" s="35" t="s">
        <v>80</v>
      </c>
      <c r="B22" s="38" t="s">
        <v>83</v>
      </c>
      <c r="C22" s="39">
        <v>153527</v>
      </c>
    </row>
    <row r="23" spans="1:3" ht="21" customHeight="1">
      <c r="A23" s="35" t="s">
        <v>82</v>
      </c>
      <c r="B23" s="38" t="s">
        <v>84</v>
      </c>
      <c r="C23" s="39">
        <v>28121</v>
      </c>
    </row>
    <row r="24" spans="1:3" ht="21" customHeight="1">
      <c r="A24" s="35" t="s">
        <v>236</v>
      </c>
      <c r="B24" s="38" t="s">
        <v>85</v>
      </c>
      <c r="C24" s="37"/>
    </row>
    <row r="25" spans="1:3" ht="21" customHeight="1">
      <c r="A25" s="35">
        <v>2</v>
      </c>
      <c r="B25" s="38" t="s">
        <v>61</v>
      </c>
      <c r="C25" s="37"/>
    </row>
    <row r="26" spans="1:3" ht="21" customHeight="1">
      <c r="A26" s="32" t="s">
        <v>19</v>
      </c>
      <c r="B26" s="33" t="s">
        <v>28</v>
      </c>
      <c r="C26" s="34">
        <v>1173406</v>
      </c>
    </row>
    <row r="27" spans="1:3" ht="21" customHeight="1">
      <c r="A27" s="35"/>
      <c r="B27" s="36" t="s">
        <v>62</v>
      </c>
      <c r="C27" s="37"/>
    </row>
    <row r="28" spans="1:3" ht="21" customHeight="1">
      <c r="A28" s="35">
        <v>1</v>
      </c>
      <c r="B28" s="38" t="s">
        <v>58</v>
      </c>
      <c r="C28" s="39">
        <v>666854</v>
      </c>
    </row>
    <row r="29" spans="1:3" ht="21" customHeight="1">
      <c r="A29" s="35">
        <v>2</v>
      </c>
      <c r="B29" s="38" t="s">
        <v>86</v>
      </c>
      <c r="C29" s="39">
        <v>24387</v>
      </c>
    </row>
    <row r="30" spans="1:3" ht="21" customHeight="1">
      <c r="A30" s="35">
        <v>3</v>
      </c>
      <c r="B30" s="38" t="s">
        <v>75</v>
      </c>
      <c r="C30" s="39">
        <v>10258</v>
      </c>
    </row>
    <row r="31" spans="1:3" ht="21" customHeight="1">
      <c r="A31" s="35">
        <v>4</v>
      </c>
      <c r="B31" s="38" t="s">
        <v>77</v>
      </c>
      <c r="C31" s="39">
        <v>3536</v>
      </c>
    </row>
    <row r="32" spans="1:3" ht="21" customHeight="1">
      <c r="A32" s="35">
        <v>5</v>
      </c>
      <c r="B32" s="38" t="s">
        <v>79</v>
      </c>
      <c r="C32" s="39">
        <v>3759</v>
      </c>
    </row>
    <row r="33" spans="1:3" ht="21" customHeight="1">
      <c r="A33" s="35">
        <v>6</v>
      </c>
      <c r="B33" s="38" t="s">
        <v>81</v>
      </c>
      <c r="C33" s="39">
        <v>57979</v>
      </c>
    </row>
    <row r="34" spans="1:3" ht="21" customHeight="1">
      <c r="A34" s="35">
        <v>7</v>
      </c>
      <c r="B34" s="38" t="s">
        <v>83</v>
      </c>
      <c r="C34" s="39">
        <v>208082</v>
      </c>
    </row>
    <row r="35" spans="1:3" ht="21" customHeight="1">
      <c r="A35" s="35">
        <v>8</v>
      </c>
      <c r="B35" s="38" t="s">
        <v>84</v>
      </c>
      <c r="C35" s="39">
        <v>78645</v>
      </c>
    </row>
    <row r="36" spans="1:3" ht="21" customHeight="1">
      <c r="A36" s="35">
        <v>9</v>
      </c>
      <c r="B36" s="38" t="s">
        <v>85</v>
      </c>
      <c r="C36" s="39">
        <v>94094</v>
      </c>
    </row>
    <row r="37" spans="1:3" ht="21" customHeight="1">
      <c r="A37" s="35">
        <v>10</v>
      </c>
      <c r="B37" s="38" t="s">
        <v>87</v>
      </c>
      <c r="C37" s="39">
        <v>12780</v>
      </c>
    </row>
    <row r="38" spans="1:3" ht="21" customHeight="1">
      <c r="A38" s="32" t="s">
        <v>21</v>
      </c>
      <c r="B38" s="33" t="s">
        <v>88</v>
      </c>
      <c r="C38" s="34">
        <v>30567</v>
      </c>
    </row>
    <row r="39" spans="1:3" ht="21" customHeight="1">
      <c r="A39" s="32" t="s">
        <v>23</v>
      </c>
      <c r="B39" s="33" t="s">
        <v>89</v>
      </c>
      <c r="C39" s="34">
        <v>17418</v>
      </c>
    </row>
    <row r="40" spans="1:3" ht="21" customHeight="1">
      <c r="A40" s="40" t="s">
        <v>64</v>
      </c>
      <c r="B40" s="41" t="s">
        <v>65</v>
      </c>
      <c r="C40" s="42"/>
    </row>
  </sheetData>
  <sheetProtection/>
  <mergeCells count="5">
    <mergeCell ref="A5:C5"/>
    <mergeCell ref="A7:C7"/>
    <mergeCell ref="A1:B1"/>
    <mergeCell ref="A3:C3"/>
    <mergeCell ref="A4:C4"/>
  </mergeCells>
  <printOptions/>
  <pageMargins left="0.62" right="0.2" top="0.55" bottom="0.4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9"/>
  <sheetViews>
    <sheetView showZeros="0" view="pageBreakPreview" zoomScale="60" zoomScalePageLayoutView="0" workbookViewId="0" topLeftCell="A1">
      <selection activeCell="L1" sqref="L1:L16384"/>
    </sheetView>
  </sheetViews>
  <sheetFormatPr defaultColWidth="24.57421875" defaultRowHeight="12.75"/>
  <cols>
    <col min="1" max="1" width="4.8515625" style="1" bestFit="1" customWidth="1"/>
    <col min="2" max="2" width="42.421875" style="1" bestFit="1" customWidth="1"/>
    <col min="3" max="3" width="12.00390625" style="1" customWidth="1"/>
    <col min="4" max="5" width="13.8515625" style="1" bestFit="1" customWidth="1"/>
    <col min="6" max="6" width="10.421875" style="1" bestFit="1" customWidth="1"/>
    <col min="7" max="7" width="11.7109375" style="1" bestFit="1" customWidth="1"/>
    <col min="8" max="8" width="10.00390625" style="1" customWidth="1"/>
    <col min="9" max="9" width="10.140625" style="1" bestFit="1" customWidth="1"/>
    <col min="10" max="10" width="8.421875" style="1" bestFit="1" customWidth="1"/>
    <col min="11" max="11" width="11.140625" style="1" bestFit="1" customWidth="1"/>
    <col min="12" max="12" width="31.7109375" style="1" customWidth="1"/>
    <col min="13" max="16384" width="24.57421875" style="1" customWidth="1"/>
  </cols>
  <sheetData>
    <row r="1" spans="1:11" s="4" customFormat="1" ht="16.5" customHeight="1">
      <c r="A1" s="251"/>
      <c r="B1" s="251"/>
      <c r="C1" s="264" t="s">
        <v>362</v>
      </c>
      <c r="D1" s="264"/>
      <c r="E1" s="264"/>
      <c r="F1" s="264"/>
      <c r="G1" s="264"/>
      <c r="H1" s="264"/>
      <c r="I1" s="264"/>
      <c r="J1" s="264"/>
      <c r="K1" s="264"/>
    </row>
    <row r="2" spans="1:2" s="4" customFormat="1" ht="16.5">
      <c r="A2" s="5"/>
      <c r="B2" s="5"/>
    </row>
    <row r="3" spans="1:11" ht="15">
      <c r="A3" s="266" t="s">
        <v>370</v>
      </c>
      <c r="B3" s="266"/>
      <c r="C3" s="266"/>
      <c r="D3" s="266"/>
      <c r="E3" s="266"/>
      <c r="F3" s="266"/>
      <c r="G3" s="266"/>
      <c r="H3" s="266"/>
      <c r="I3" s="266"/>
      <c r="J3" s="266"/>
      <c r="K3" s="266"/>
    </row>
    <row r="4" spans="1:11" ht="15">
      <c r="A4" s="249" t="str">
        <f>+'81'!A4:C4</f>
        <v>(Kèm theo Quyết định số   21 /QĐ-UBND ngày  10 /01/2024 của UBND thành phố Nha Trang)</v>
      </c>
      <c r="B4" s="249"/>
      <c r="C4" s="249"/>
      <c r="D4" s="249"/>
      <c r="E4" s="249"/>
      <c r="F4" s="249"/>
      <c r="G4" s="249"/>
      <c r="H4" s="249"/>
      <c r="I4" s="249"/>
      <c r="J4" s="249"/>
      <c r="K4" s="249"/>
    </row>
    <row r="5" spans="1:11" ht="15">
      <c r="A5" s="2"/>
      <c r="B5" s="2"/>
      <c r="C5" s="2"/>
      <c r="D5" s="2"/>
      <c r="E5" s="2"/>
      <c r="F5" s="2"/>
      <c r="G5" s="2"/>
      <c r="H5" s="2"/>
      <c r="I5" s="2"/>
      <c r="J5" s="2"/>
      <c r="K5" s="2"/>
    </row>
    <row r="6" spans="1:11" ht="15">
      <c r="A6" s="248" t="s">
        <v>10</v>
      </c>
      <c r="B6" s="248"/>
      <c r="C6" s="248"/>
      <c r="D6" s="248"/>
      <c r="E6" s="248"/>
      <c r="F6" s="248"/>
      <c r="G6" s="248"/>
      <c r="H6" s="248"/>
      <c r="I6" s="248"/>
      <c r="J6" s="248"/>
      <c r="K6" s="248"/>
    </row>
    <row r="7" spans="1:11" ht="18" customHeight="1">
      <c r="A7" s="253" t="s">
        <v>11</v>
      </c>
      <c r="B7" s="253" t="s">
        <v>90</v>
      </c>
      <c r="C7" s="253" t="s">
        <v>91</v>
      </c>
      <c r="D7" s="253" t="s">
        <v>92</v>
      </c>
      <c r="E7" s="253" t="s">
        <v>93</v>
      </c>
      <c r="F7" s="253" t="s">
        <v>94</v>
      </c>
      <c r="G7" s="253" t="s">
        <v>95</v>
      </c>
      <c r="H7" s="253" t="s">
        <v>96</v>
      </c>
      <c r="I7" s="253"/>
      <c r="J7" s="253"/>
      <c r="K7" s="253" t="s">
        <v>97</v>
      </c>
    </row>
    <row r="8" spans="1:11" ht="99" customHeight="1">
      <c r="A8" s="253"/>
      <c r="B8" s="253"/>
      <c r="C8" s="253"/>
      <c r="D8" s="253"/>
      <c r="E8" s="253"/>
      <c r="F8" s="253"/>
      <c r="G8" s="253"/>
      <c r="H8" s="8" t="s">
        <v>91</v>
      </c>
      <c r="I8" s="10" t="s">
        <v>98</v>
      </c>
      <c r="J8" s="10" t="s">
        <v>28</v>
      </c>
      <c r="K8" s="253"/>
    </row>
    <row r="9" spans="1:11" s="51" customFormat="1" ht="18" customHeight="1">
      <c r="A9" s="8" t="s">
        <v>13</v>
      </c>
      <c r="B9" s="8" t="s">
        <v>14</v>
      </c>
      <c r="C9" s="8">
        <v>1</v>
      </c>
      <c r="D9" s="8">
        <v>2</v>
      </c>
      <c r="E9" s="8">
        <v>3</v>
      </c>
      <c r="F9" s="8">
        <v>4</v>
      </c>
      <c r="G9" s="8">
        <v>5</v>
      </c>
      <c r="H9" s="8">
        <v>6</v>
      </c>
      <c r="I9" s="8">
        <v>7</v>
      </c>
      <c r="J9" s="8">
        <v>8</v>
      </c>
      <c r="K9" s="8">
        <v>9</v>
      </c>
    </row>
    <row r="10" spans="1:11" s="51" customFormat="1" ht="18.75" customHeight="1">
      <c r="A10" s="8"/>
      <c r="B10" s="8" t="s">
        <v>99</v>
      </c>
      <c r="C10" s="96">
        <f aca="true" t="shared" si="0" ref="C10:K10">+C11+C85+C86</f>
        <v>1860687</v>
      </c>
      <c r="D10" s="96">
        <f t="shared" si="0"/>
        <v>379953</v>
      </c>
      <c r="E10" s="96">
        <f t="shared" si="0"/>
        <v>1423355</v>
      </c>
      <c r="F10" s="96">
        <f t="shared" si="0"/>
        <v>35665</v>
      </c>
      <c r="G10" s="96">
        <f t="shared" si="0"/>
        <v>21714</v>
      </c>
      <c r="H10" s="96">
        <f t="shared" si="0"/>
        <v>0</v>
      </c>
      <c r="I10" s="96">
        <f t="shared" si="0"/>
        <v>0</v>
      </c>
      <c r="J10" s="96">
        <f t="shared" si="0"/>
        <v>0</v>
      </c>
      <c r="K10" s="96">
        <f t="shared" si="0"/>
        <v>0</v>
      </c>
    </row>
    <row r="11" spans="1:11" s="51" customFormat="1" ht="18.75" customHeight="1">
      <c r="A11" s="8" t="s">
        <v>16</v>
      </c>
      <c r="B11" s="115" t="s">
        <v>249</v>
      </c>
      <c r="C11" s="96">
        <f>+D11+E11</f>
        <v>1803308</v>
      </c>
      <c r="D11" s="96">
        <v>379953</v>
      </c>
      <c r="E11" s="96">
        <v>1423355</v>
      </c>
      <c r="F11" s="96"/>
      <c r="G11" s="96"/>
      <c r="H11" s="96"/>
      <c r="I11" s="96"/>
      <c r="J11" s="96"/>
      <c r="K11" s="96"/>
    </row>
    <row r="12" spans="1:11" s="51" customFormat="1" ht="18.75" customHeight="1">
      <c r="A12" s="62"/>
      <c r="B12" s="111" t="s">
        <v>62</v>
      </c>
      <c r="C12" s="49"/>
      <c r="D12" s="49"/>
      <c r="E12" s="49"/>
      <c r="F12" s="45"/>
      <c r="G12" s="45"/>
      <c r="H12" s="45"/>
      <c r="I12" s="45"/>
      <c r="J12" s="45"/>
      <c r="K12" s="45"/>
    </row>
    <row r="13" spans="1:11" s="51" customFormat="1" ht="18.75" customHeight="1">
      <c r="A13" s="65"/>
      <c r="B13" s="66" t="s">
        <v>227</v>
      </c>
      <c r="C13" s="45">
        <f aca="true" t="shared" si="1" ref="C13:C76">+D13+E13+F13+G13+H13+K13</f>
        <v>0</v>
      </c>
      <c r="D13" s="46"/>
      <c r="E13" s="46"/>
      <c r="F13" s="46"/>
      <c r="G13" s="46"/>
      <c r="H13" s="46"/>
      <c r="I13" s="46"/>
      <c r="J13" s="46"/>
      <c r="K13" s="46"/>
    </row>
    <row r="14" spans="1:12" s="51" customFormat="1" ht="18.75" customHeight="1">
      <c r="A14" s="43">
        <v>1</v>
      </c>
      <c r="B14" s="44" t="s">
        <v>101</v>
      </c>
      <c r="C14" s="45">
        <f t="shared" si="1"/>
        <v>15442</v>
      </c>
      <c r="D14" s="46">
        <v>1819</v>
      </c>
      <c r="E14" s="46">
        <v>13623</v>
      </c>
      <c r="F14" s="46"/>
      <c r="G14" s="46"/>
      <c r="H14" s="46"/>
      <c r="I14" s="46"/>
      <c r="J14" s="46"/>
      <c r="K14" s="46"/>
      <c r="L14" s="48"/>
    </row>
    <row r="15" spans="1:12" s="51" customFormat="1" ht="18.75" customHeight="1">
      <c r="A15" s="43">
        <v>2</v>
      </c>
      <c r="B15" s="44" t="s">
        <v>102</v>
      </c>
      <c r="C15" s="45">
        <f t="shared" si="1"/>
        <v>2891</v>
      </c>
      <c r="D15" s="46"/>
      <c r="E15" s="46">
        <v>2891</v>
      </c>
      <c r="F15" s="46"/>
      <c r="G15" s="46"/>
      <c r="H15" s="46"/>
      <c r="I15" s="46"/>
      <c r="J15" s="46"/>
      <c r="K15" s="46"/>
      <c r="L15" s="48"/>
    </row>
    <row r="16" spans="1:12" s="51" customFormat="1" ht="18.75" customHeight="1">
      <c r="A16" s="43">
        <v>3</v>
      </c>
      <c r="B16" s="44" t="s">
        <v>103</v>
      </c>
      <c r="C16" s="45">
        <f t="shared" si="1"/>
        <v>9206</v>
      </c>
      <c r="D16" s="46"/>
      <c r="E16" s="46">
        <v>9206</v>
      </c>
      <c r="F16" s="46"/>
      <c r="G16" s="46"/>
      <c r="H16" s="46"/>
      <c r="I16" s="46"/>
      <c r="J16" s="46"/>
      <c r="K16" s="46"/>
      <c r="L16" s="48"/>
    </row>
    <row r="17" spans="1:12" s="51" customFormat="1" ht="18.75" customHeight="1">
      <c r="A17" s="43">
        <v>4</v>
      </c>
      <c r="B17" s="44" t="s">
        <v>104</v>
      </c>
      <c r="C17" s="45">
        <f t="shared" si="1"/>
        <v>2222</v>
      </c>
      <c r="D17" s="46"/>
      <c r="E17" s="46">
        <v>2222</v>
      </c>
      <c r="F17" s="46"/>
      <c r="G17" s="46"/>
      <c r="H17" s="46"/>
      <c r="I17" s="46"/>
      <c r="J17" s="46"/>
      <c r="K17" s="46"/>
      <c r="L17" s="48"/>
    </row>
    <row r="18" spans="1:12" s="51" customFormat="1" ht="18.75" customHeight="1">
      <c r="A18" s="43">
        <v>5</v>
      </c>
      <c r="B18" s="44" t="s">
        <v>105</v>
      </c>
      <c r="C18" s="45">
        <f t="shared" si="1"/>
        <v>1362</v>
      </c>
      <c r="D18" s="46"/>
      <c r="E18" s="46">
        <v>1362</v>
      </c>
      <c r="F18" s="46"/>
      <c r="G18" s="46"/>
      <c r="H18" s="46"/>
      <c r="I18" s="46"/>
      <c r="J18" s="46"/>
      <c r="K18" s="46"/>
      <c r="L18" s="48"/>
    </row>
    <row r="19" spans="1:12" s="51" customFormat="1" ht="18.75" customHeight="1">
      <c r="A19" s="43">
        <v>6</v>
      </c>
      <c r="B19" s="44" t="s">
        <v>237</v>
      </c>
      <c r="C19" s="45">
        <f t="shared" si="1"/>
        <v>3991</v>
      </c>
      <c r="D19" s="46"/>
      <c r="E19" s="46">
        <v>3991</v>
      </c>
      <c r="F19" s="46"/>
      <c r="G19" s="46"/>
      <c r="H19" s="46"/>
      <c r="I19" s="46"/>
      <c r="J19" s="46"/>
      <c r="K19" s="46"/>
      <c r="L19" s="48"/>
    </row>
    <row r="20" spans="1:12" s="51" customFormat="1" ht="18.75" customHeight="1">
      <c r="A20" s="43">
        <v>7</v>
      </c>
      <c r="B20" s="44" t="s">
        <v>106</v>
      </c>
      <c r="C20" s="45">
        <f t="shared" si="1"/>
        <v>95366</v>
      </c>
      <c r="D20" s="46"/>
      <c r="E20" s="46">
        <v>95366</v>
      </c>
      <c r="F20" s="46"/>
      <c r="G20" s="46"/>
      <c r="H20" s="46"/>
      <c r="I20" s="46"/>
      <c r="J20" s="46"/>
      <c r="K20" s="46"/>
      <c r="L20" s="48"/>
    </row>
    <row r="21" spans="1:12" s="51" customFormat="1" ht="18.75" customHeight="1">
      <c r="A21" s="43">
        <v>8</v>
      </c>
      <c r="B21" s="44" t="s">
        <v>107</v>
      </c>
      <c r="C21" s="45">
        <f t="shared" si="1"/>
        <v>4323</v>
      </c>
      <c r="D21" s="46"/>
      <c r="E21" s="46">
        <v>4323</v>
      </c>
      <c r="F21" s="46"/>
      <c r="G21" s="46"/>
      <c r="H21" s="46"/>
      <c r="I21" s="46"/>
      <c r="J21" s="46"/>
      <c r="K21" s="46"/>
      <c r="L21" s="48"/>
    </row>
    <row r="22" spans="1:12" s="51" customFormat="1" ht="18.75" customHeight="1">
      <c r="A22" s="43">
        <v>9</v>
      </c>
      <c r="B22" s="44" t="s">
        <v>108</v>
      </c>
      <c r="C22" s="45">
        <f t="shared" si="1"/>
        <v>1033</v>
      </c>
      <c r="D22" s="46"/>
      <c r="E22" s="46">
        <v>1033</v>
      </c>
      <c r="F22" s="46"/>
      <c r="G22" s="46"/>
      <c r="H22" s="46"/>
      <c r="I22" s="46"/>
      <c r="J22" s="46"/>
      <c r="K22" s="46"/>
      <c r="L22" s="48"/>
    </row>
    <row r="23" spans="1:12" s="51" customFormat="1" ht="18.75" customHeight="1">
      <c r="A23" s="43">
        <v>10</v>
      </c>
      <c r="B23" s="44" t="s">
        <v>109</v>
      </c>
      <c r="C23" s="45">
        <f t="shared" si="1"/>
        <v>10043</v>
      </c>
      <c r="D23" s="46">
        <v>7184</v>
      </c>
      <c r="E23" s="46">
        <v>2859</v>
      </c>
      <c r="F23" s="46"/>
      <c r="G23" s="46"/>
      <c r="H23" s="46"/>
      <c r="I23" s="46"/>
      <c r="J23" s="46"/>
      <c r="K23" s="46"/>
      <c r="L23" s="48"/>
    </row>
    <row r="24" spans="1:12" s="51" customFormat="1" ht="18.75" customHeight="1">
      <c r="A24" s="43">
        <v>11</v>
      </c>
      <c r="B24" s="44" t="s">
        <v>8</v>
      </c>
      <c r="C24" s="45">
        <f t="shared" si="1"/>
        <v>31646</v>
      </c>
      <c r="D24" s="46">
        <v>15810</v>
      </c>
      <c r="E24" s="46">
        <v>15836</v>
      </c>
      <c r="F24" s="46"/>
      <c r="G24" s="46"/>
      <c r="H24" s="46"/>
      <c r="I24" s="46"/>
      <c r="J24" s="46"/>
      <c r="K24" s="46"/>
      <c r="L24" s="48"/>
    </row>
    <row r="25" spans="1:12" s="51" customFormat="1" ht="18.75" customHeight="1">
      <c r="A25" s="43">
        <v>12</v>
      </c>
      <c r="B25" s="44" t="s">
        <v>110</v>
      </c>
      <c r="C25" s="45">
        <f t="shared" si="1"/>
        <v>12030</v>
      </c>
      <c r="D25" s="46"/>
      <c r="E25" s="46">
        <v>12030</v>
      </c>
      <c r="F25" s="46"/>
      <c r="G25" s="46"/>
      <c r="H25" s="46"/>
      <c r="I25" s="46"/>
      <c r="J25" s="46"/>
      <c r="K25" s="46"/>
      <c r="L25" s="48"/>
    </row>
    <row r="26" spans="1:12" s="51" customFormat="1" ht="18.75" customHeight="1">
      <c r="A26" s="43"/>
      <c r="B26" s="66" t="s">
        <v>228</v>
      </c>
      <c r="C26" s="45">
        <f t="shared" si="1"/>
        <v>0</v>
      </c>
      <c r="D26" s="46"/>
      <c r="E26" s="46">
        <v>0</v>
      </c>
      <c r="F26" s="46"/>
      <c r="G26" s="46"/>
      <c r="H26" s="46"/>
      <c r="I26" s="46"/>
      <c r="J26" s="46"/>
      <c r="K26" s="46"/>
      <c r="L26" s="48"/>
    </row>
    <row r="27" spans="1:12" s="51" customFormat="1" ht="18.75" customHeight="1">
      <c r="A27" s="43">
        <v>13</v>
      </c>
      <c r="B27" s="44" t="s">
        <v>100</v>
      </c>
      <c r="C27" s="46">
        <f t="shared" si="1"/>
        <v>12887</v>
      </c>
      <c r="D27" s="46">
        <v>855</v>
      </c>
      <c r="E27" s="46">
        <v>12032</v>
      </c>
      <c r="F27" s="46"/>
      <c r="G27" s="46"/>
      <c r="H27" s="46"/>
      <c r="I27" s="46"/>
      <c r="J27" s="46"/>
      <c r="K27" s="46"/>
      <c r="L27" s="48"/>
    </row>
    <row r="28" spans="1:12" s="51" customFormat="1" ht="18.75" customHeight="1">
      <c r="A28" s="43">
        <v>14</v>
      </c>
      <c r="B28" s="44" t="s">
        <v>116</v>
      </c>
      <c r="C28" s="46">
        <f t="shared" si="1"/>
        <v>2938</v>
      </c>
      <c r="D28" s="46"/>
      <c r="E28" s="46">
        <v>2938</v>
      </c>
      <c r="F28" s="46"/>
      <c r="G28" s="46"/>
      <c r="H28" s="46"/>
      <c r="I28" s="46"/>
      <c r="J28" s="46"/>
      <c r="K28" s="46"/>
      <c r="L28" s="48"/>
    </row>
    <row r="29" spans="1:12" s="51" customFormat="1" ht="18.75" customHeight="1">
      <c r="A29" s="43">
        <v>15</v>
      </c>
      <c r="B29" s="44" t="s">
        <v>117</v>
      </c>
      <c r="C29" s="46">
        <f t="shared" si="1"/>
        <v>896</v>
      </c>
      <c r="D29" s="46"/>
      <c r="E29" s="46">
        <v>896</v>
      </c>
      <c r="F29" s="46"/>
      <c r="G29" s="46"/>
      <c r="H29" s="46"/>
      <c r="I29" s="46"/>
      <c r="J29" s="46"/>
      <c r="K29" s="46"/>
      <c r="L29" s="48"/>
    </row>
    <row r="30" spans="1:12" s="51" customFormat="1" ht="18.75" customHeight="1">
      <c r="A30" s="43">
        <v>16</v>
      </c>
      <c r="B30" s="44" t="s">
        <v>118</v>
      </c>
      <c r="C30" s="46">
        <f t="shared" si="1"/>
        <v>1201</v>
      </c>
      <c r="D30" s="46"/>
      <c r="E30" s="46">
        <v>1201</v>
      </c>
      <c r="F30" s="46"/>
      <c r="G30" s="46"/>
      <c r="H30" s="46"/>
      <c r="I30" s="46"/>
      <c r="J30" s="46"/>
      <c r="K30" s="46"/>
      <c r="L30" s="48"/>
    </row>
    <row r="31" spans="1:12" s="51" customFormat="1" ht="18.75" customHeight="1">
      <c r="A31" s="43">
        <v>17</v>
      </c>
      <c r="B31" s="44" t="s">
        <v>119</v>
      </c>
      <c r="C31" s="46">
        <f t="shared" si="1"/>
        <v>1901</v>
      </c>
      <c r="D31" s="46"/>
      <c r="E31" s="46">
        <v>1901</v>
      </c>
      <c r="F31" s="46"/>
      <c r="G31" s="46"/>
      <c r="H31" s="46"/>
      <c r="I31" s="46"/>
      <c r="J31" s="46"/>
      <c r="K31" s="46"/>
      <c r="L31" s="48"/>
    </row>
    <row r="32" spans="1:12" s="51" customFormat="1" ht="18.75" customHeight="1">
      <c r="A32" s="43">
        <v>18</v>
      </c>
      <c r="B32" s="44" t="s">
        <v>120</v>
      </c>
      <c r="C32" s="46">
        <f t="shared" si="1"/>
        <v>5530</v>
      </c>
      <c r="D32" s="46">
        <v>2939</v>
      </c>
      <c r="E32" s="46">
        <v>2591</v>
      </c>
      <c r="F32" s="46"/>
      <c r="G32" s="46"/>
      <c r="H32" s="46"/>
      <c r="I32" s="46"/>
      <c r="J32" s="46"/>
      <c r="K32" s="46"/>
      <c r="L32" s="48"/>
    </row>
    <row r="33" spans="1:12" s="51" customFormat="1" ht="18.75" customHeight="1">
      <c r="A33" s="43">
        <v>19</v>
      </c>
      <c r="B33" s="44" t="s">
        <v>112</v>
      </c>
      <c r="C33" s="46">
        <f t="shared" si="1"/>
        <v>1294</v>
      </c>
      <c r="D33" s="46"/>
      <c r="E33" s="46">
        <v>1294</v>
      </c>
      <c r="F33" s="46"/>
      <c r="G33" s="46"/>
      <c r="H33" s="46"/>
      <c r="I33" s="46"/>
      <c r="J33" s="46"/>
      <c r="K33" s="46"/>
      <c r="L33" s="48"/>
    </row>
    <row r="34" spans="1:12" s="51" customFormat="1" ht="18.75" customHeight="1">
      <c r="A34" s="43"/>
      <c r="B34" s="66" t="s">
        <v>229</v>
      </c>
      <c r="C34" s="46">
        <f t="shared" si="1"/>
        <v>0</v>
      </c>
      <c r="D34" s="46"/>
      <c r="E34" s="46">
        <v>0</v>
      </c>
      <c r="F34" s="46"/>
      <c r="G34" s="46"/>
      <c r="H34" s="46"/>
      <c r="I34" s="46"/>
      <c r="J34" s="46"/>
      <c r="K34" s="46"/>
      <c r="L34" s="48"/>
    </row>
    <row r="35" spans="1:12" s="51" customFormat="1" ht="18.75" customHeight="1">
      <c r="A35" s="43">
        <v>20</v>
      </c>
      <c r="B35" s="44" t="s">
        <v>121</v>
      </c>
      <c r="C35" s="46">
        <f t="shared" si="1"/>
        <v>552</v>
      </c>
      <c r="D35" s="46"/>
      <c r="E35" s="46">
        <v>552</v>
      </c>
      <c r="F35" s="46"/>
      <c r="G35" s="46"/>
      <c r="H35" s="46"/>
      <c r="I35" s="46"/>
      <c r="J35" s="46"/>
      <c r="K35" s="46"/>
      <c r="L35" s="48"/>
    </row>
    <row r="36" spans="1:12" s="51" customFormat="1" ht="18.75" customHeight="1">
      <c r="A36" s="43">
        <v>21</v>
      </c>
      <c r="B36" s="44" t="s">
        <v>122</v>
      </c>
      <c r="C36" s="46">
        <f t="shared" si="1"/>
        <v>821</v>
      </c>
      <c r="D36" s="46"/>
      <c r="E36" s="46">
        <v>821</v>
      </c>
      <c r="F36" s="46"/>
      <c r="G36" s="46"/>
      <c r="H36" s="46"/>
      <c r="I36" s="46"/>
      <c r="J36" s="46"/>
      <c r="K36" s="46"/>
      <c r="L36" s="48"/>
    </row>
    <row r="37" spans="1:12" s="51" customFormat="1" ht="18.75" customHeight="1">
      <c r="A37" s="43">
        <v>22</v>
      </c>
      <c r="B37" s="44" t="s">
        <v>238</v>
      </c>
      <c r="C37" s="46">
        <f t="shared" si="1"/>
        <v>139</v>
      </c>
      <c r="D37" s="46"/>
      <c r="E37" s="46">
        <v>139</v>
      </c>
      <c r="F37" s="46"/>
      <c r="G37" s="46"/>
      <c r="H37" s="46"/>
      <c r="I37" s="46"/>
      <c r="J37" s="46"/>
      <c r="K37" s="46"/>
      <c r="L37" s="48"/>
    </row>
    <row r="38" spans="1:12" s="51" customFormat="1" ht="18.75" customHeight="1">
      <c r="A38" s="65"/>
      <c r="B38" s="66" t="s">
        <v>230</v>
      </c>
      <c r="C38" s="46">
        <f t="shared" si="1"/>
        <v>0</v>
      </c>
      <c r="D38" s="46"/>
      <c r="E38" s="46">
        <v>0</v>
      </c>
      <c r="F38" s="46"/>
      <c r="G38" s="46"/>
      <c r="H38" s="46"/>
      <c r="I38" s="46"/>
      <c r="J38" s="46"/>
      <c r="K38" s="46"/>
      <c r="L38" s="97"/>
    </row>
    <row r="39" spans="1:12" s="51" customFormat="1" ht="18.75" customHeight="1">
      <c r="A39" s="43">
        <v>23</v>
      </c>
      <c r="B39" s="44" t="s">
        <v>239</v>
      </c>
      <c r="C39" s="46">
        <f t="shared" si="1"/>
        <v>665420</v>
      </c>
      <c r="D39" s="46"/>
      <c r="E39" s="46">
        <v>665420</v>
      </c>
      <c r="F39" s="46"/>
      <c r="G39" s="46"/>
      <c r="H39" s="46"/>
      <c r="I39" s="46"/>
      <c r="J39" s="46"/>
      <c r="K39" s="46"/>
      <c r="L39" s="48"/>
    </row>
    <row r="40" spans="1:12" s="51" customFormat="1" ht="18.75" customHeight="1">
      <c r="A40" s="43">
        <v>24</v>
      </c>
      <c r="B40" s="44" t="s">
        <v>233</v>
      </c>
      <c r="C40" s="46">
        <f t="shared" si="1"/>
        <v>32367</v>
      </c>
      <c r="D40" s="46">
        <v>14814</v>
      </c>
      <c r="E40" s="46">
        <v>17553</v>
      </c>
      <c r="F40" s="46"/>
      <c r="G40" s="46"/>
      <c r="H40" s="46"/>
      <c r="I40" s="46"/>
      <c r="J40" s="46"/>
      <c r="K40" s="46"/>
      <c r="L40" s="48"/>
    </row>
    <row r="41" spans="1:12" s="51" customFormat="1" ht="18.75" customHeight="1">
      <c r="A41" s="43">
        <v>25</v>
      </c>
      <c r="B41" s="44" t="s">
        <v>111</v>
      </c>
      <c r="C41" s="46">
        <f t="shared" si="1"/>
        <v>13190</v>
      </c>
      <c r="D41" s="46"/>
      <c r="E41" s="46">
        <v>13190</v>
      </c>
      <c r="F41" s="46"/>
      <c r="G41" s="46"/>
      <c r="H41" s="46"/>
      <c r="I41" s="46"/>
      <c r="J41" s="46"/>
      <c r="K41" s="46"/>
      <c r="L41" s="48"/>
    </row>
    <row r="42" spans="1:12" s="51" customFormat="1" ht="18.75" customHeight="1">
      <c r="A42" s="43">
        <v>26</v>
      </c>
      <c r="B42" s="44" t="s">
        <v>231</v>
      </c>
      <c r="C42" s="46">
        <f t="shared" si="1"/>
        <v>2545</v>
      </c>
      <c r="D42" s="46">
        <v>968</v>
      </c>
      <c r="E42" s="46">
        <v>1577</v>
      </c>
      <c r="F42" s="46"/>
      <c r="G42" s="46"/>
      <c r="H42" s="46"/>
      <c r="I42" s="46"/>
      <c r="J42" s="46"/>
      <c r="K42" s="46"/>
      <c r="L42" s="48"/>
    </row>
    <row r="43" spans="1:12" s="51" customFormat="1" ht="18.75" customHeight="1">
      <c r="A43" s="43">
        <v>28</v>
      </c>
      <c r="B43" s="44" t="s">
        <v>248</v>
      </c>
      <c r="C43" s="46">
        <f t="shared" si="1"/>
        <v>90414</v>
      </c>
      <c r="D43" s="46">
        <v>90414</v>
      </c>
      <c r="E43" s="46"/>
      <c r="F43" s="46"/>
      <c r="G43" s="46"/>
      <c r="H43" s="46"/>
      <c r="I43" s="46"/>
      <c r="J43" s="46"/>
      <c r="K43" s="46"/>
      <c r="L43" s="48"/>
    </row>
    <row r="44" spans="1:12" s="51" customFormat="1" ht="18.75" customHeight="1">
      <c r="A44" s="43">
        <v>29</v>
      </c>
      <c r="B44" s="44" t="s">
        <v>240</v>
      </c>
      <c r="C44" s="46">
        <f t="shared" si="1"/>
        <v>221226</v>
      </c>
      <c r="D44" s="46">
        <v>32891</v>
      </c>
      <c r="E44" s="46">
        <v>188335</v>
      </c>
      <c r="F44" s="46"/>
      <c r="G44" s="46"/>
      <c r="H44" s="46"/>
      <c r="I44" s="46"/>
      <c r="J44" s="46"/>
      <c r="K44" s="46"/>
      <c r="L44" s="97"/>
    </row>
    <row r="45" spans="1:12" s="51" customFormat="1" ht="18.75" customHeight="1">
      <c r="A45" s="43"/>
      <c r="B45" s="66" t="s">
        <v>226</v>
      </c>
      <c r="C45" s="46">
        <f t="shared" si="1"/>
        <v>0</v>
      </c>
      <c r="D45" s="46"/>
      <c r="E45" s="46">
        <v>0</v>
      </c>
      <c r="F45" s="46"/>
      <c r="G45" s="46"/>
      <c r="H45" s="46"/>
      <c r="I45" s="46"/>
      <c r="J45" s="46"/>
      <c r="K45" s="46"/>
      <c r="L45" s="48"/>
    </row>
    <row r="46" spans="1:12" s="51" customFormat="1" ht="18.75" customHeight="1">
      <c r="A46" s="43">
        <v>30</v>
      </c>
      <c r="B46" s="44" t="s">
        <v>241</v>
      </c>
      <c r="C46" s="46">
        <f t="shared" si="1"/>
        <v>75</v>
      </c>
      <c r="D46" s="46"/>
      <c r="E46" s="46">
        <v>75</v>
      </c>
      <c r="F46" s="46"/>
      <c r="G46" s="46"/>
      <c r="H46" s="46"/>
      <c r="I46" s="46"/>
      <c r="J46" s="46"/>
      <c r="K46" s="46"/>
      <c r="L46" s="48"/>
    </row>
    <row r="47" spans="1:11" s="51" customFormat="1" ht="18.75" customHeight="1">
      <c r="A47" s="43">
        <v>31</v>
      </c>
      <c r="B47" s="44" t="s">
        <v>242</v>
      </c>
      <c r="C47" s="46">
        <f t="shared" si="1"/>
        <v>23887</v>
      </c>
      <c r="D47" s="46"/>
      <c r="E47" s="46">
        <v>23887</v>
      </c>
      <c r="F47" s="46"/>
      <c r="G47" s="46"/>
      <c r="H47" s="46"/>
      <c r="I47" s="46"/>
      <c r="J47" s="46"/>
      <c r="K47" s="46"/>
    </row>
    <row r="48" spans="1:11" s="51" customFormat="1" ht="18.75" customHeight="1">
      <c r="A48" s="43">
        <v>32</v>
      </c>
      <c r="B48" s="44" t="s">
        <v>377</v>
      </c>
      <c r="C48" s="46">
        <f t="shared" si="1"/>
        <v>746</v>
      </c>
      <c r="D48" s="46">
        <v>746</v>
      </c>
      <c r="E48" s="46"/>
      <c r="F48" s="46"/>
      <c r="G48" s="46"/>
      <c r="H48" s="46"/>
      <c r="I48" s="46"/>
      <c r="J48" s="46"/>
      <c r="K48" s="46"/>
    </row>
    <row r="49" spans="1:11" s="51" customFormat="1" ht="18.75" customHeight="1">
      <c r="A49" s="43">
        <v>33</v>
      </c>
      <c r="B49" s="44" t="s">
        <v>243</v>
      </c>
      <c r="C49" s="46">
        <f t="shared" si="1"/>
        <v>630</v>
      </c>
      <c r="D49" s="46"/>
      <c r="E49" s="46">
        <v>630</v>
      </c>
      <c r="F49" s="46"/>
      <c r="G49" s="46"/>
      <c r="H49" s="46"/>
      <c r="I49" s="46"/>
      <c r="J49" s="46"/>
      <c r="K49" s="46"/>
    </row>
    <row r="50" spans="1:11" s="51" customFormat="1" ht="18.75" customHeight="1">
      <c r="A50" s="43">
        <v>34</v>
      </c>
      <c r="B50" s="44" t="s">
        <v>114</v>
      </c>
      <c r="C50" s="46">
        <f t="shared" si="1"/>
        <v>1597</v>
      </c>
      <c r="D50" s="46">
        <v>1097</v>
      </c>
      <c r="E50" s="46">
        <v>500</v>
      </c>
      <c r="F50" s="46"/>
      <c r="G50" s="46"/>
      <c r="H50" s="46"/>
      <c r="I50" s="46"/>
      <c r="J50" s="46"/>
      <c r="K50" s="46"/>
    </row>
    <row r="51" spans="1:11" s="51" customFormat="1" ht="18.75" customHeight="1">
      <c r="A51" s="43">
        <v>35</v>
      </c>
      <c r="B51" s="44" t="s">
        <v>123</v>
      </c>
      <c r="C51" s="46">
        <f t="shared" si="1"/>
        <v>44550</v>
      </c>
      <c r="D51" s="46"/>
      <c r="E51" s="46">
        <v>44550</v>
      </c>
      <c r="F51" s="46"/>
      <c r="G51" s="46"/>
      <c r="H51" s="46"/>
      <c r="I51" s="46"/>
      <c r="J51" s="46"/>
      <c r="K51" s="46"/>
    </row>
    <row r="52" spans="1:11" s="51" customFormat="1" ht="18.75" customHeight="1">
      <c r="A52" s="43"/>
      <c r="B52" s="66" t="s">
        <v>244</v>
      </c>
      <c r="C52" s="46">
        <f t="shared" si="1"/>
        <v>0</v>
      </c>
      <c r="D52" s="46"/>
      <c r="E52" s="46">
        <v>0</v>
      </c>
      <c r="F52" s="46"/>
      <c r="G52" s="46"/>
      <c r="H52" s="46"/>
      <c r="I52" s="46"/>
      <c r="J52" s="46"/>
      <c r="K52" s="46"/>
    </row>
    <row r="53" spans="1:11" s="51" customFormat="1" ht="18.75" customHeight="1">
      <c r="A53" s="43">
        <v>36</v>
      </c>
      <c r="B53" s="44" t="s">
        <v>347</v>
      </c>
      <c r="C53" s="46">
        <f t="shared" si="1"/>
        <v>26000</v>
      </c>
      <c r="D53" s="46">
        <v>26000</v>
      </c>
      <c r="E53" s="46">
        <v>0</v>
      </c>
      <c r="F53" s="46"/>
      <c r="G53" s="46"/>
      <c r="H53" s="46"/>
      <c r="I53" s="46"/>
      <c r="J53" s="46"/>
      <c r="K53" s="46"/>
    </row>
    <row r="54" spans="1:11" s="51" customFormat="1" ht="18.75" customHeight="1">
      <c r="A54" s="43">
        <v>37</v>
      </c>
      <c r="B54" s="44" t="s">
        <v>246</v>
      </c>
      <c r="C54" s="46">
        <f t="shared" si="1"/>
        <v>3900</v>
      </c>
      <c r="D54" s="46"/>
      <c r="E54" s="46">
        <v>3900</v>
      </c>
      <c r="F54" s="46"/>
      <c r="G54" s="46"/>
      <c r="H54" s="46"/>
      <c r="I54" s="46"/>
      <c r="J54" s="46"/>
      <c r="K54" s="46"/>
    </row>
    <row r="55" spans="1:11" s="51" customFormat="1" ht="18.75" customHeight="1">
      <c r="A55" s="43">
        <v>38</v>
      </c>
      <c r="B55" s="44" t="s">
        <v>247</v>
      </c>
      <c r="C55" s="46">
        <f t="shared" si="1"/>
        <v>1000</v>
      </c>
      <c r="D55" s="46"/>
      <c r="E55" s="46">
        <v>1000</v>
      </c>
      <c r="F55" s="46"/>
      <c r="G55" s="46"/>
      <c r="H55" s="46"/>
      <c r="I55" s="46"/>
      <c r="J55" s="46"/>
      <c r="K55" s="46"/>
    </row>
    <row r="56" spans="1:11" s="51" customFormat="1" ht="18.75" customHeight="1">
      <c r="A56" s="43">
        <v>39</v>
      </c>
      <c r="B56" s="44" t="s">
        <v>125</v>
      </c>
      <c r="C56" s="46">
        <f t="shared" si="1"/>
        <v>18079</v>
      </c>
      <c r="D56" s="46">
        <v>7429</v>
      </c>
      <c r="E56" s="46">
        <v>10650</v>
      </c>
      <c r="F56" s="46"/>
      <c r="G56" s="46"/>
      <c r="H56" s="46"/>
      <c r="I56" s="46"/>
      <c r="J56" s="46"/>
      <c r="K56" s="46"/>
    </row>
    <row r="57" spans="1:11" s="51" customFormat="1" ht="18.75" customHeight="1">
      <c r="A57" s="43"/>
      <c r="B57" s="66" t="s">
        <v>126</v>
      </c>
      <c r="C57" s="46">
        <f t="shared" si="1"/>
        <v>0</v>
      </c>
      <c r="D57" s="46"/>
      <c r="E57" s="46"/>
      <c r="F57" s="46"/>
      <c r="G57" s="46"/>
      <c r="H57" s="46"/>
      <c r="I57" s="46"/>
      <c r="J57" s="46"/>
      <c r="K57" s="46"/>
    </row>
    <row r="58" spans="1:11" s="51" customFormat="1" ht="18.75" customHeight="1">
      <c r="A58" s="43">
        <v>40</v>
      </c>
      <c r="B58" s="44" t="s">
        <v>173</v>
      </c>
      <c r="C58" s="46">
        <f t="shared" si="1"/>
        <v>12603</v>
      </c>
      <c r="D58" s="46">
        <v>1869</v>
      </c>
      <c r="E58" s="46">
        <v>10734</v>
      </c>
      <c r="F58" s="46"/>
      <c r="G58" s="46"/>
      <c r="H58" s="46"/>
      <c r="I58" s="46"/>
      <c r="J58" s="46"/>
      <c r="K58" s="46"/>
    </row>
    <row r="59" spans="1:11" s="51" customFormat="1" ht="18.75" customHeight="1">
      <c r="A59" s="43">
        <v>41</v>
      </c>
      <c r="B59" s="44" t="s">
        <v>127</v>
      </c>
      <c r="C59" s="46">
        <f t="shared" si="1"/>
        <v>23188</v>
      </c>
      <c r="D59" s="46">
        <v>10590</v>
      </c>
      <c r="E59" s="46">
        <v>12598</v>
      </c>
      <c r="F59" s="46"/>
      <c r="G59" s="46"/>
      <c r="H59" s="46"/>
      <c r="I59" s="46"/>
      <c r="J59" s="46"/>
      <c r="K59" s="46"/>
    </row>
    <row r="60" spans="1:11" s="51" customFormat="1" ht="18.75" customHeight="1">
      <c r="A60" s="43">
        <v>42</v>
      </c>
      <c r="B60" s="44" t="s">
        <v>128</v>
      </c>
      <c r="C60" s="46">
        <f t="shared" si="1"/>
        <v>16666</v>
      </c>
      <c r="D60" s="46">
        <v>3998</v>
      </c>
      <c r="E60" s="46">
        <v>12668</v>
      </c>
      <c r="F60" s="46"/>
      <c r="G60" s="46"/>
      <c r="H60" s="46"/>
      <c r="I60" s="46"/>
      <c r="J60" s="46"/>
      <c r="K60" s="46"/>
    </row>
    <row r="61" spans="1:11" s="51" customFormat="1" ht="18.75" customHeight="1">
      <c r="A61" s="43">
        <v>43</v>
      </c>
      <c r="B61" s="44" t="s">
        <v>174</v>
      </c>
      <c r="C61" s="46">
        <f t="shared" si="1"/>
        <v>9796</v>
      </c>
      <c r="D61" s="46">
        <v>329</v>
      </c>
      <c r="E61" s="46">
        <v>9467</v>
      </c>
      <c r="F61" s="46"/>
      <c r="G61" s="46"/>
      <c r="H61" s="46"/>
      <c r="I61" s="46"/>
      <c r="J61" s="46"/>
      <c r="K61" s="46"/>
    </row>
    <row r="62" spans="1:11" s="51" customFormat="1" ht="18.75" customHeight="1">
      <c r="A62" s="43">
        <v>44</v>
      </c>
      <c r="B62" s="44" t="s">
        <v>129</v>
      </c>
      <c r="C62" s="46">
        <f t="shared" si="1"/>
        <v>23190</v>
      </c>
      <c r="D62" s="46">
        <v>5268</v>
      </c>
      <c r="E62" s="46">
        <v>17922</v>
      </c>
      <c r="F62" s="46"/>
      <c r="G62" s="46"/>
      <c r="H62" s="46"/>
      <c r="I62" s="46"/>
      <c r="J62" s="46"/>
      <c r="K62" s="46"/>
    </row>
    <row r="63" spans="1:11" s="51" customFormat="1" ht="18.75" customHeight="1">
      <c r="A63" s="43">
        <v>45</v>
      </c>
      <c r="B63" s="44" t="s">
        <v>130</v>
      </c>
      <c r="C63" s="46">
        <f t="shared" si="1"/>
        <v>10441</v>
      </c>
      <c r="D63" s="46">
        <v>640</v>
      </c>
      <c r="E63" s="46">
        <v>9801</v>
      </c>
      <c r="F63" s="46"/>
      <c r="G63" s="46"/>
      <c r="H63" s="46"/>
      <c r="I63" s="46"/>
      <c r="J63" s="46"/>
      <c r="K63" s="46"/>
    </row>
    <row r="64" spans="1:11" s="51" customFormat="1" ht="18.75" customHeight="1">
      <c r="A64" s="43">
        <v>46</v>
      </c>
      <c r="B64" s="44" t="s">
        <v>131</v>
      </c>
      <c r="C64" s="46">
        <f t="shared" si="1"/>
        <v>8132</v>
      </c>
      <c r="D64" s="46">
        <v>110</v>
      </c>
      <c r="E64" s="46">
        <v>8022</v>
      </c>
      <c r="F64" s="46"/>
      <c r="G64" s="46"/>
      <c r="H64" s="46"/>
      <c r="I64" s="46"/>
      <c r="J64" s="46"/>
      <c r="K64" s="46"/>
    </row>
    <row r="65" spans="1:11" s="51" customFormat="1" ht="18.75" customHeight="1">
      <c r="A65" s="43">
        <v>47</v>
      </c>
      <c r="B65" s="44" t="s">
        <v>132</v>
      </c>
      <c r="C65" s="46">
        <f t="shared" si="1"/>
        <v>8682</v>
      </c>
      <c r="D65" s="46">
        <v>110</v>
      </c>
      <c r="E65" s="46">
        <v>8572</v>
      </c>
      <c r="F65" s="46"/>
      <c r="G65" s="46"/>
      <c r="H65" s="46"/>
      <c r="I65" s="46"/>
      <c r="J65" s="46"/>
      <c r="K65" s="46"/>
    </row>
    <row r="66" spans="1:11" s="51" customFormat="1" ht="18.75" customHeight="1">
      <c r="A66" s="43">
        <v>48</v>
      </c>
      <c r="B66" s="44" t="s">
        <v>133</v>
      </c>
      <c r="C66" s="46">
        <f t="shared" si="1"/>
        <v>7828</v>
      </c>
      <c r="D66" s="46">
        <v>110</v>
      </c>
      <c r="E66" s="46">
        <v>7718</v>
      </c>
      <c r="F66" s="46"/>
      <c r="G66" s="46"/>
      <c r="H66" s="46"/>
      <c r="I66" s="46"/>
      <c r="J66" s="46"/>
      <c r="K66" s="46"/>
    </row>
    <row r="67" spans="1:11" s="51" customFormat="1" ht="18.75" customHeight="1">
      <c r="A67" s="43">
        <v>49</v>
      </c>
      <c r="B67" s="44" t="s">
        <v>134</v>
      </c>
      <c r="C67" s="46">
        <f t="shared" si="1"/>
        <v>11029</v>
      </c>
      <c r="D67" s="46">
        <v>110</v>
      </c>
      <c r="E67" s="46">
        <v>10919</v>
      </c>
      <c r="F67" s="46"/>
      <c r="G67" s="46"/>
      <c r="H67" s="46"/>
      <c r="I67" s="46"/>
      <c r="J67" s="46"/>
      <c r="K67" s="46"/>
    </row>
    <row r="68" spans="1:11" s="51" customFormat="1" ht="18.75" customHeight="1">
      <c r="A68" s="43">
        <v>50</v>
      </c>
      <c r="B68" s="44" t="s">
        <v>135</v>
      </c>
      <c r="C68" s="46">
        <f t="shared" si="1"/>
        <v>8482</v>
      </c>
      <c r="D68" s="46">
        <v>110</v>
      </c>
      <c r="E68" s="46">
        <v>8372</v>
      </c>
      <c r="F68" s="46"/>
      <c r="G68" s="46"/>
      <c r="H68" s="46"/>
      <c r="I68" s="46"/>
      <c r="J68" s="46"/>
      <c r="K68" s="46"/>
    </row>
    <row r="69" spans="1:11" s="51" customFormat="1" ht="18.75" customHeight="1">
      <c r="A69" s="43">
        <v>51</v>
      </c>
      <c r="B69" s="44" t="s">
        <v>136</v>
      </c>
      <c r="C69" s="46">
        <f t="shared" si="1"/>
        <v>10813</v>
      </c>
      <c r="D69" s="46">
        <v>2698</v>
      </c>
      <c r="E69" s="46">
        <v>8115</v>
      </c>
      <c r="F69" s="46"/>
      <c r="G69" s="46"/>
      <c r="H69" s="46"/>
      <c r="I69" s="46"/>
      <c r="J69" s="46"/>
      <c r="K69" s="46"/>
    </row>
    <row r="70" spans="1:11" s="51" customFormat="1" ht="18.75" customHeight="1">
      <c r="A70" s="43">
        <v>52</v>
      </c>
      <c r="B70" s="44" t="s">
        <v>137</v>
      </c>
      <c r="C70" s="46">
        <f t="shared" si="1"/>
        <v>23685</v>
      </c>
      <c r="D70" s="46">
        <v>8384</v>
      </c>
      <c r="E70" s="46">
        <v>15301</v>
      </c>
      <c r="F70" s="46"/>
      <c r="G70" s="46"/>
      <c r="H70" s="46"/>
      <c r="I70" s="46"/>
      <c r="J70" s="46"/>
      <c r="K70" s="46"/>
    </row>
    <row r="71" spans="1:11" s="51" customFormat="1" ht="18.75" customHeight="1">
      <c r="A71" s="43">
        <v>53</v>
      </c>
      <c r="B71" s="44" t="s">
        <v>138</v>
      </c>
      <c r="C71" s="46">
        <f t="shared" si="1"/>
        <v>33018</v>
      </c>
      <c r="D71" s="46">
        <v>17114</v>
      </c>
      <c r="E71" s="46">
        <v>15904</v>
      </c>
      <c r="F71" s="46"/>
      <c r="G71" s="46"/>
      <c r="H71" s="46"/>
      <c r="I71" s="46"/>
      <c r="J71" s="46"/>
      <c r="K71" s="46"/>
    </row>
    <row r="72" spans="1:11" s="51" customFormat="1" ht="18.75" customHeight="1">
      <c r="A72" s="43">
        <v>54</v>
      </c>
      <c r="B72" s="44" t="s">
        <v>139</v>
      </c>
      <c r="C72" s="46">
        <f t="shared" si="1"/>
        <v>13958</v>
      </c>
      <c r="D72" s="46">
        <v>1098</v>
      </c>
      <c r="E72" s="46">
        <v>12860</v>
      </c>
      <c r="F72" s="46"/>
      <c r="G72" s="46"/>
      <c r="H72" s="46"/>
      <c r="I72" s="46"/>
      <c r="J72" s="46"/>
      <c r="K72" s="46"/>
    </row>
    <row r="73" spans="1:11" s="51" customFormat="1" ht="18.75" customHeight="1">
      <c r="A73" s="43">
        <v>55</v>
      </c>
      <c r="B73" s="44" t="s">
        <v>140</v>
      </c>
      <c r="C73" s="46">
        <f t="shared" si="1"/>
        <v>33592</v>
      </c>
      <c r="D73" s="46">
        <v>20238</v>
      </c>
      <c r="E73" s="46">
        <v>13354</v>
      </c>
      <c r="F73" s="46"/>
      <c r="G73" s="46"/>
      <c r="H73" s="46"/>
      <c r="I73" s="46"/>
      <c r="J73" s="46"/>
      <c r="K73" s="46"/>
    </row>
    <row r="74" spans="1:11" s="51" customFormat="1" ht="18.75" customHeight="1">
      <c r="A74" s="43">
        <v>56</v>
      </c>
      <c r="B74" s="44" t="s">
        <v>141</v>
      </c>
      <c r="C74" s="46">
        <f t="shared" si="1"/>
        <v>18359</v>
      </c>
      <c r="D74" s="46">
        <v>9385</v>
      </c>
      <c r="E74" s="46">
        <v>8974</v>
      </c>
      <c r="F74" s="46"/>
      <c r="G74" s="46"/>
      <c r="H74" s="46"/>
      <c r="I74" s="46"/>
      <c r="J74" s="46"/>
      <c r="K74" s="46"/>
    </row>
    <row r="75" spans="1:11" s="51" customFormat="1" ht="18.75" customHeight="1">
      <c r="A75" s="43">
        <v>57</v>
      </c>
      <c r="B75" s="44" t="s">
        <v>142</v>
      </c>
      <c r="C75" s="46">
        <f t="shared" si="1"/>
        <v>26690</v>
      </c>
      <c r="D75" s="46">
        <v>15350</v>
      </c>
      <c r="E75" s="46">
        <v>11340</v>
      </c>
      <c r="F75" s="46"/>
      <c r="G75" s="46"/>
      <c r="H75" s="46"/>
      <c r="I75" s="46"/>
      <c r="J75" s="46"/>
      <c r="K75" s="46"/>
    </row>
    <row r="76" spans="1:11" s="51" customFormat="1" ht="18.75" customHeight="1">
      <c r="A76" s="43">
        <v>58</v>
      </c>
      <c r="B76" s="44" t="s">
        <v>143</v>
      </c>
      <c r="C76" s="46">
        <f t="shared" si="1"/>
        <v>8973</v>
      </c>
      <c r="D76" s="46">
        <v>676</v>
      </c>
      <c r="E76" s="46">
        <v>8297</v>
      </c>
      <c r="F76" s="46"/>
      <c r="G76" s="46"/>
      <c r="H76" s="46"/>
      <c r="I76" s="46"/>
      <c r="J76" s="46"/>
      <c r="K76" s="46"/>
    </row>
    <row r="77" spans="1:11" s="51" customFormat="1" ht="18.75" customHeight="1">
      <c r="A77" s="43">
        <v>59</v>
      </c>
      <c r="B77" s="44" t="s">
        <v>144</v>
      </c>
      <c r="C77" s="46">
        <f aca="true" t="shared" si="2" ref="C77:C88">+D77+E77+F77+G77+H77+K77</f>
        <v>35149</v>
      </c>
      <c r="D77" s="46">
        <v>17381</v>
      </c>
      <c r="E77" s="46">
        <v>17768</v>
      </c>
      <c r="F77" s="46"/>
      <c r="G77" s="46"/>
      <c r="H77" s="46"/>
      <c r="I77" s="46"/>
      <c r="J77" s="46"/>
      <c r="K77" s="46"/>
    </row>
    <row r="78" spans="1:11" s="51" customFormat="1" ht="18.75" customHeight="1">
      <c r="A78" s="43">
        <v>60</v>
      </c>
      <c r="B78" s="44" t="s">
        <v>145</v>
      </c>
      <c r="C78" s="46">
        <f t="shared" si="2"/>
        <v>11983</v>
      </c>
      <c r="D78" s="46">
        <v>2809</v>
      </c>
      <c r="E78" s="46">
        <v>9174</v>
      </c>
      <c r="F78" s="46"/>
      <c r="G78" s="46"/>
      <c r="H78" s="46"/>
      <c r="I78" s="46"/>
      <c r="J78" s="46"/>
      <c r="K78" s="46"/>
    </row>
    <row r="79" spans="1:11" s="51" customFormat="1" ht="18.75" customHeight="1">
      <c r="A79" s="43">
        <v>61</v>
      </c>
      <c r="B79" s="44" t="s">
        <v>146</v>
      </c>
      <c r="C79" s="46">
        <f t="shared" si="2"/>
        <v>16172</v>
      </c>
      <c r="D79" s="46">
        <v>4555</v>
      </c>
      <c r="E79" s="46">
        <v>11617</v>
      </c>
      <c r="F79" s="46"/>
      <c r="G79" s="46"/>
      <c r="H79" s="46"/>
      <c r="I79" s="46"/>
      <c r="J79" s="46"/>
      <c r="K79" s="46"/>
    </row>
    <row r="80" spans="1:11" s="51" customFormat="1" ht="18.75" customHeight="1">
      <c r="A80" s="43">
        <v>62</v>
      </c>
      <c r="B80" s="44" t="s">
        <v>147</v>
      </c>
      <c r="C80" s="46">
        <f t="shared" si="2"/>
        <v>21943</v>
      </c>
      <c r="D80" s="46">
        <v>9491</v>
      </c>
      <c r="E80" s="46">
        <v>12452</v>
      </c>
      <c r="F80" s="46"/>
      <c r="G80" s="46"/>
      <c r="H80" s="46"/>
      <c r="I80" s="46"/>
      <c r="J80" s="46"/>
      <c r="K80" s="46"/>
    </row>
    <row r="81" spans="1:11" s="51" customFormat="1" ht="18.75" customHeight="1">
      <c r="A81" s="43">
        <v>63</v>
      </c>
      <c r="B81" s="44" t="s">
        <v>148</v>
      </c>
      <c r="C81" s="46">
        <f t="shared" si="2"/>
        <v>22613</v>
      </c>
      <c r="D81" s="46">
        <v>10070</v>
      </c>
      <c r="E81" s="46">
        <v>12543</v>
      </c>
      <c r="F81" s="46"/>
      <c r="G81" s="46"/>
      <c r="H81" s="46"/>
      <c r="I81" s="46"/>
      <c r="J81" s="46"/>
      <c r="K81" s="46"/>
    </row>
    <row r="82" spans="1:11" s="51" customFormat="1" ht="18.75" customHeight="1">
      <c r="A82" s="43">
        <v>64</v>
      </c>
      <c r="B82" s="44" t="s">
        <v>149</v>
      </c>
      <c r="C82" s="46">
        <f t="shared" si="2"/>
        <v>26331</v>
      </c>
      <c r="D82" s="46">
        <v>15033</v>
      </c>
      <c r="E82" s="46">
        <v>11298</v>
      </c>
      <c r="F82" s="46"/>
      <c r="G82" s="46"/>
      <c r="H82" s="46"/>
      <c r="I82" s="46"/>
      <c r="J82" s="46"/>
      <c r="K82" s="46"/>
    </row>
    <row r="83" spans="1:11" s="51" customFormat="1" ht="18.75" customHeight="1">
      <c r="A83" s="43">
        <v>65</v>
      </c>
      <c r="B83" s="44" t="s">
        <v>150</v>
      </c>
      <c r="C83" s="46">
        <f t="shared" si="2"/>
        <v>23761</v>
      </c>
      <c r="D83" s="46">
        <v>12321</v>
      </c>
      <c r="E83" s="46">
        <v>11440</v>
      </c>
      <c r="F83" s="46"/>
      <c r="G83" s="46"/>
      <c r="H83" s="46"/>
      <c r="I83" s="46"/>
      <c r="J83" s="46"/>
      <c r="K83" s="46"/>
    </row>
    <row r="84" spans="1:11" s="51" customFormat="1" ht="18.75" customHeight="1">
      <c r="A84" s="43">
        <v>66</v>
      </c>
      <c r="B84" s="44" t="s">
        <v>151</v>
      </c>
      <c r="C84" s="46">
        <f t="shared" si="2"/>
        <v>13007</v>
      </c>
      <c r="D84" s="46">
        <v>3616</v>
      </c>
      <c r="E84" s="46">
        <v>9391</v>
      </c>
      <c r="F84" s="46"/>
      <c r="G84" s="46"/>
      <c r="H84" s="46"/>
      <c r="I84" s="46"/>
      <c r="J84" s="46"/>
      <c r="K84" s="46"/>
    </row>
    <row r="85" spans="1:11" s="51" customFormat="1" ht="18.75" customHeight="1">
      <c r="A85" s="65" t="s">
        <v>19</v>
      </c>
      <c r="B85" s="66" t="s">
        <v>152</v>
      </c>
      <c r="C85" s="73">
        <f t="shared" si="2"/>
        <v>35665</v>
      </c>
      <c r="D85" s="112"/>
      <c r="E85" s="112"/>
      <c r="F85" s="73">
        <v>35665</v>
      </c>
      <c r="G85" s="112"/>
      <c r="H85" s="112"/>
      <c r="I85" s="112"/>
      <c r="J85" s="112"/>
      <c r="K85" s="112"/>
    </row>
    <row r="86" spans="1:11" s="51" customFormat="1" ht="18.75" customHeight="1">
      <c r="A86" s="65" t="s">
        <v>21</v>
      </c>
      <c r="B86" s="66" t="s">
        <v>30</v>
      </c>
      <c r="C86" s="73">
        <f t="shared" si="2"/>
        <v>21714</v>
      </c>
      <c r="D86" s="112"/>
      <c r="E86" s="112"/>
      <c r="F86" s="112"/>
      <c r="G86" s="73">
        <v>21714</v>
      </c>
      <c r="H86" s="112"/>
      <c r="I86" s="112"/>
      <c r="J86" s="112"/>
      <c r="K86" s="112"/>
    </row>
    <row r="87" spans="1:11" s="51" customFormat="1" ht="18.75" customHeight="1">
      <c r="A87" s="65" t="s">
        <v>23</v>
      </c>
      <c r="B87" s="66" t="s">
        <v>153</v>
      </c>
      <c r="C87" s="45">
        <f t="shared" si="2"/>
        <v>0</v>
      </c>
      <c r="D87" s="112"/>
      <c r="E87" s="112"/>
      <c r="F87" s="112"/>
      <c r="G87" s="112"/>
      <c r="H87" s="112"/>
      <c r="I87" s="112"/>
      <c r="J87" s="112"/>
      <c r="K87" s="112"/>
    </row>
    <row r="88" spans="1:11" s="51" customFormat="1" ht="18.75" customHeight="1">
      <c r="A88" s="69" t="s">
        <v>154</v>
      </c>
      <c r="B88" s="70" t="s">
        <v>155</v>
      </c>
      <c r="C88" s="113">
        <f t="shared" si="2"/>
        <v>0</v>
      </c>
      <c r="D88" s="114"/>
      <c r="E88" s="114"/>
      <c r="F88" s="114"/>
      <c r="G88" s="114"/>
      <c r="H88" s="114"/>
      <c r="I88" s="114"/>
      <c r="J88" s="114"/>
      <c r="K88" s="114"/>
    </row>
    <row r="89" spans="1:11" s="51" customFormat="1" ht="18.75" customHeight="1">
      <c r="A89" s="69" t="s">
        <v>154</v>
      </c>
      <c r="B89" s="70" t="s">
        <v>155</v>
      </c>
      <c r="C89" s="113">
        <f>+D89+E89+F89+G89+H89+K89</f>
        <v>0</v>
      </c>
      <c r="D89" s="114"/>
      <c r="E89" s="114"/>
      <c r="F89" s="114"/>
      <c r="G89" s="114"/>
      <c r="H89" s="114"/>
      <c r="I89" s="114"/>
      <c r="J89" s="114"/>
      <c r="K89" s="114"/>
    </row>
    <row r="90" ht="18" customHeight="1"/>
    <row r="91" ht="18" customHeight="1"/>
    <row r="92" ht="18" customHeight="1"/>
  </sheetData>
  <sheetProtection/>
  <mergeCells count="14">
    <mergeCell ref="D7:D8"/>
    <mergeCell ref="E7:E8"/>
    <mergeCell ref="F7:F8"/>
    <mergeCell ref="H7:J7"/>
    <mergeCell ref="A1:B1"/>
    <mergeCell ref="C1:K1"/>
    <mergeCell ref="A3:K3"/>
    <mergeCell ref="K7:K8"/>
    <mergeCell ref="A4:K4"/>
    <mergeCell ref="A6:K6"/>
    <mergeCell ref="A7:A8"/>
    <mergeCell ref="B7:B8"/>
    <mergeCell ref="G7:G8"/>
    <mergeCell ref="C7:C8"/>
  </mergeCells>
  <printOptions/>
  <pageMargins left="0.44" right="0.2" top="0.52" bottom="0.35" header="0.5" footer="0.34"/>
  <pageSetup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P58"/>
  <sheetViews>
    <sheetView showZeros="0" view="pageBreakPreview" zoomScale="60" zoomScaleNormal="70" zoomScalePageLayoutView="0" workbookViewId="0" topLeftCell="A1">
      <pane xSplit="2" ySplit="11" topLeftCell="C12" activePane="bottomRight" state="frozen"/>
      <selection pane="topLeft" activeCell="A55" sqref="A55"/>
      <selection pane="topRight" activeCell="A55" sqref="A55"/>
      <selection pane="bottomLeft" activeCell="A55" sqref="A55"/>
      <selection pane="bottomRight" activeCell="Q1" sqref="Q1:Q16384"/>
    </sheetView>
  </sheetViews>
  <sheetFormatPr defaultColWidth="31.8515625" defaultRowHeight="12.75"/>
  <cols>
    <col min="1" max="1" width="4.57421875" style="51" customWidth="1"/>
    <col min="2" max="2" width="41.421875" style="51" customWidth="1"/>
    <col min="3" max="7" width="9.7109375" style="51" customWidth="1"/>
    <col min="8" max="8" width="12.8515625" style="51" customWidth="1"/>
    <col min="9" max="12" width="9.7109375" style="51" customWidth="1"/>
    <col min="13" max="13" width="12.421875" style="51" customWidth="1"/>
    <col min="14" max="14" width="14.140625" style="51" customWidth="1"/>
    <col min="15" max="15" width="9.7109375" style="51" customWidth="1"/>
    <col min="16" max="16" width="9.421875" style="51" customWidth="1"/>
    <col min="17" max="16384" width="31.8515625" style="51" customWidth="1"/>
  </cols>
  <sheetData>
    <row r="1" spans="1:16" s="93" customFormat="1" ht="16.5" customHeight="1">
      <c r="A1" s="272"/>
      <c r="B1" s="272"/>
      <c r="C1" s="273" t="s">
        <v>355</v>
      </c>
      <c r="D1" s="273"/>
      <c r="E1" s="273"/>
      <c r="F1" s="273"/>
      <c r="G1" s="273"/>
      <c r="H1" s="273"/>
      <c r="I1" s="273"/>
      <c r="J1" s="273"/>
      <c r="K1" s="273"/>
      <c r="L1" s="273"/>
      <c r="M1" s="273"/>
      <c r="N1" s="273"/>
      <c r="O1" s="273"/>
      <c r="P1" s="273"/>
    </row>
    <row r="2" spans="1:2" s="93" customFormat="1" ht="16.5">
      <c r="A2" s="94"/>
      <c r="B2" s="94"/>
    </row>
    <row r="3" spans="1:16" ht="15">
      <c r="A3" s="267" t="s">
        <v>371</v>
      </c>
      <c r="B3" s="267"/>
      <c r="C3" s="267"/>
      <c r="D3" s="267"/>
      <c r="E3" s="267"/>
      <c r="F3" s="267"/>
      <c r="G3" s="267"/>
      <c r="H3" s="267"/>
      <c r="I3" s="267"/>
      <c r="J3" s="267"/>
      <c r="K3" s="267"/>
      <c r="L3" s="267"/>
      <c r="M3" s="267"/>
      <c r="N3" s="267"/>
      <c r="O3" s="267"/>
      <c r="P3" s="267"/>
    </row>
    <row r="4" spans="1:16" ht="15">
      <c r="A4" s="274" t="str">
        <f>+'81'!A4:C4</f>
        <v>(Kèm theo Quyết định số   21 /QĐ-UBND ngày  10 /01/2024 của UBND thành phố Nha Trang)</v>
      </c>
      <c r="B4" s="274"/>
      <c r="C4" s="274"/>
      <c r="D4" s="274"/>
      <c r="E4" s="274"/>
      <c r="F4" s="274"/>
      <c r="G4" s="274"/>
      <c r="H4" s="274"/>
      <c r="I4" s="274"/>
      <c r="J4" s="274"/>
      <c r="K4" s="274"/>
      <c r="L4" s="274"/>
      <c r="M4" s="274"/>
      <c r="N4" s="274"/>
      <c r="O4" s="274"/>
      <c r="P4" s="274"/>
    </row>
    <row r="5" spans="1:15" ht="15">
      <c r="A5" s="95"/>
      <c r="B5" s="95"/>
      <c r="C5" s="95"/>
      <c r="D5" s="95"/>
      <c r="E5" s="95"/>
      <c r="F5" s="95"/>
      <c r="G5" s="95"/>
      <c r="H5" s="95"/>
      <c r="I5" s="95"/>
      <c r="J5" s="95"/>
      <c r="K5" s="95"/>
      <c r="L5" s="95"/>
      <c r="M5" s="95"/>
      <c r="N5" s="95"/>
      <c r="O5" s="95"/>
    </row>
    <row r="6" spans="1:16" ht="15">
      <c r="A6" s="271" t="s">
        <v>10</v>
      </c>
      <c r="B6" s="271"/>
      <c r="C6" s="271"/>
      <c r="D6" s="271"/>
      <c r="E6" s="271"/>
      <c r="F6" s="271"/>
      <c r="G6" s="271"/>
      <c r="H6" s="271"/>
      <c r="I6" s="271"/>
      <c r="J6" s="271"/>
      <c r="K6" s="271"/>
      <c r="L6" s="271"/>
      <c r="M6" s="271"/>
      <c r="N6" s="271"/>
      <c r="O6" s="271"/>
      <c r="P6" s="271"/>
    </row>
    <row r="7" spans="1:16" ht="18" customHeight="1">
      <c r="A7" s="253" t="s">
        <v>11</v>
      </c>
      <c r="B7" s="253" t="s">
        <v>90</v>
      </c>
      <c r="C7" s="253" t="s">
        <v>91</v>
      </c>
      <c r="D7" s="268" t="s">
        <v>7</v>
      </c>
      <c r="E7" s="253" t="s">
        <v>9</v>
      </c>
      <c r="F7" s="253"/>
      <c r="G7" s="253"/>
      <c r="H7" s="253"/>
      <c r="I7" s="253"/>
      <c r="J7" s="253"/>
      <c r="K7" s="253"/>
      <c r="L7" s="253"/>
      <c r="M7" s="253"/>
      <c r="N7" s="253"/>
      <c r="O7" s="253"/>
      <c r="P7" s="268" t="s">
        <v>375</v>
      </c>
    </row>
    <row r="8" spans="1:16" ht="18" customHeight="1">
      <c r="A8" s="253"/>
      <c r="B8" s="253"/>
      <c r="C8" s="253"/>
      <c r="D8" s="269"/>
      <c r="E8" s="253" t="s">
        <v>234</v>
      </c>
      <c r="F8" s="253" t="s">
        <v>232</v>
      </c>
      <c r="G8" s="253" t="s">
        <v>157</v>
      </c>
      <c r="H8" s="253" t="s">
        <v>158</v>
      </c>
      <c r="I8" s="253" t="s">
        <v>159</v>
      </c>
      <c r="J8" s="253" t="s">
        <v>160</v>
      </c>
      <c r="K8" s="253" t="s">
        <v>161</v>
      </c>
      <c r="L8" s="275" t="s">
        <v>162</v>
      </c>
      <c r="M8" s="275"/>
      <c r="N8" s="253" t="s">
        <v>235</v>
      </c>
      <c r="O8" s="253" t="s">
        <v>164</v>
      </c>
      <c r="P8" s="269"/>
    </row>
    <row r="9" spans="1:16" ht="66" customHeight="1">
      <c r="A9" s="253"/>
      <c r="B9" s="253"/>
      <c r="C9" s="253"/>
      <c r="D9" s="270"/>
      <c r="E9" s="253"/>
      <c r="F9" s="253"/>
      <c r="G9" s="253"/>
      <c r="H9" s="253"/>
      <c r="I9" s="253"/>
      <c r="J9" s="253"/>
      <c r="K9" s="253"/>
      <c r="L9" s="10" t="s">
        <v>165</v>
      </c>
      <c r="M9" s="10" t="s">
        <v>166</v>
      </c>
      <c r="N9" s="253"/>
      <c r="O9" s="253"/>
      <c r="P9" s="270"/>
    </row>
    <row r="10" spans="1:16" ht="18" customHeight="1">
      <c r="A10" s="11" t="s">
        <v>13</v>
      </c>
      <c r="B10" s="11" t="s">
        <v>14</v>
      </c>
      <c r="C10" s="11">
        <v>1</v>
      </c>
      <c r="D10" s="11">
        <v>2</v>
      </c>
      <c r="E10" s="11">
        <v>3</v>
      </c>
      <c r="F10" s="11">
        <v>4</v>
      </c>
      <c r="G10" s="11">
        <v>5</v>
      </c>
      <c r="H10" s="11">
        <v>6</v>
      </c>
      <c r="I10" s="11">
        <v>7</v>
      </c>
      <c r="J10" s="11">
        <v>8</v>
      </c>
      <c r="K10" s="11">
        <v>9</v>
      </c>
      <c r="L10" s="11">
        <v>10</v>
      </c>
      <c r="M10" s="11">
        <v>11</v>
      </c>
      <c r="N10" s="11">
        <v>12</v>
      </c>
      <c r="O10" s="11">
        <v>13</v>
      </c>
      <c r="P10" s="11">
        <v>14</v>
      </c>
    </row>
    <row r="11" spans="1:16" ht="18" customHeight="1">
      <c r="A11" s="8"/>
      <c r="B11" s="8" t="s">
        <v>99</v>
      </c>
      <c r="C11" s="96">
        <v>379953</v>
      </c>
      <c r="D11" s="96">
        <f aca="true" t="shared" si="0" ref="D11:P11">+SUM(D13:D58)</f>
        <v>47278</v>
      </c>
      <c r="E11" s="96">
        <f t="shared" si="0"/>
        <v>63614</v>
      </c>
      <c r="F11" s="96">
        <f t="shared" si="0"/>
        <v>1097</v>
      </c>
      <c r="G11" s="96">
        <f t="shared" si="0"/>
        <v>13443</v>
      </c>
      <c r="H11" s="96">
        <f t="shared" si="0"/>
        <v>0</v>
      </c>
      <c r="I11" s="96">
        <f t="shared" si="0"/>
        <v>0</v>
      </c>
      <c r="J11" s="96">
        <f t="shared" si="0"/>
        <v>35920</v>
      </c>
      <c r="K11" s="96">
        <f t="shared" si="0"/>
        <v>153527</v>
      </c>
      <c r="L11" s="96">
        <f t="shared" si="0"/>
        <v>58138</v>
      </c>
      <c r="M11" s="96">
        <f t="shared" si="0"/>
        <v>0</v>
      </c>
      <c r="N11" s="96">
        <f t="shared" si="0"/>
        <v>28121</v>
      </c>
      <c r="O11" s="96">
        <f t="shared" si="0"/>
        <v>0</v>
      </c>
      <c r="P11" s="96">
        <f t="shared" si="0"/>
        <v>33429</v>
      </c>
    </row>
    <row r="12" spans="1:16" ht="18" customHeight="1">
      <c r="A12" s="101"/>
      <c r="B12" s="105" t="s">
        <v>62</v>
      </c>
      <c r="C12" s="102"/>
      <c r="D12" s="102"/>
      <c r="E12" s="102"/>
      <c r="F12" s="102"/>
      <c r="G12" s="102"/>
      <c r="H12" s="102"/>
      <c r="I12" s="102"/>
      <c r="J12" s="102"/>
      <c r="K12" s="102"/>
      <c r="L12" s="102"/>
      <c r="M12" s="102"/>
      <c r="N12" s="102"/>
      <c r="O12" s="102"/>
      <c r="P12" s="102"/>
    </row>
    <row r="13" spans="1:16" ht="18" customHeight="1">
      <c r="A13" s="47"/>
      <c r="B13" s="97" t="s">
        <v>227</v>
      </c>
      <c r="C13" s="45"/>
      <c r="D13" s="45"/>
      <c r="E13" s="127"/>
      <c r="F13" s="127"/>
      <c r="G13" s="127"/>
      <c r="H13" s="127"/>
      <c r="I13" s="127"/>
      <c r="J13" s="127"/>
      <c r="K13" s="127"/>
      <c r="L13" s="127"/>
      <c r="M13" s="127"/>
      <c r="N13" s="127"/>
      <c r="O13" s="128"/>
      <c r="P13" s="129"/>
    </row>
    <row r="14" spans="1:16" ht="18" customHeight="1">
      <c r="A14" s="47">
        <v>1</v>
      </c>
      <c r="B14" s="48" t="s">
        <v>101</v>
      </c>
      <c r="C14" s="49">
        <f>+SUM(D14:P14)-L14-M14</f>
        <v>1819</v>
      </c>
      <c r="D14" s="45"/>
      <c r="E14" s="127"/>
      <c r="F14" s="127"/>
      <c r="G14" s="127"/>
      <c r="H14" s="127"/>
      <c r="I14" s="127"/>
      <c r="J14" s="127"/>
      <c r="K14" s="127"/>
      <c r="L14" s="127"/>
      <c r="M14" s="127"/>
      <c r="N14" s="45">
        <v>1819</v>
      </c>
      <c r="O14" s="128"/>
      <c r="P14" s="129"/>
    </row>
    <row r="15" spans="1:16" ht="18" customHeight="1">
      <c r="A15" s="47">
        <v>2</v>
      </c>
      <c r="B15" s="48" t="s">
        <v>109</v>
      </c>
      <c r="C15" s="49">
        <f>+SUM(D15:P15)-L15-M15</f>
        <v>7184</v>
      </c>
      <c r="D15" s="45"/>
      <c r="E15" s="45">
        <v>7184</v>
      </c>
      <c r="F15" s="45"/>
      <c r="G15" s="127"/>
      <c r="H15" s="127"/>
      <c r="I15" s="127"/>
      <c r="J15" s="127"/>
      <c r="K15" s="127"/>
      <c r="L15" s="127"/>
      <c r="M15" s="127"/>
      <c r="N15" s="127"/>
      <c r="O15" s="128"/>
      <c r="P15" s="130"/>
    </row>
    <row r="16" spans="1:16" ht="18" customHeight="1">
      <c r="A16" s="47">
        <v>3</v>
      </c>
      <c r="B16" s="48" t="s">
        <v>8</v>
      </c>
      <c r="C16" s="49">
        <f>+SUM(D16:P16)-L16-M16</f>
        <v>15810</v>
      </c>
      <c r="D16" s="45"/>
      <c r="E16" s="45"/>
      <c r="F16" s="45"/>
      <c r="G16" s="45"/>
      <c r="H16" s="45"/>
      <c r="I16" s="45"/>
      <c r="J16" s="45"/>
      <c r="K16" s="45">
        <v>15810</v>
      </c>
      <c r="L16" s="45">
        <v>15810</v>
      </c>
      <c r="M16" s="45"/>
      <c r="N16" s="45"/>
      <c r="O16" s="131"/>
      <c r="P16" s="130"/>
    </row>
    <row r="17" spans="1:16" ht="18" customHeight="1">
      <c r="A17" s="62"/>
      <c r="B17" s="97" t="s">
        <v>346</v>
      </c>
      <c r="C17" s="49"/>
      <c r="D17" s="45"/>
      <c r="E17" s="45"/>
      <c r="F17" s="45"/>
      <c r="G17" s="45"/>
      <c r="H17" s="45"/>
      <c r="I17" s="45"/>
      <c r="J17" s="45"/>
      <c r="K17" s="45"/>
      <c r="L17" s="45"/>
      <c r="M17" s="45"/>
      <c r="N17" s="45"/>
      <c r="O17" s="131"/>
      <c r="P17" s="130"/>
    </row>
    <row r="18" spans="1:16" ht="18" customHeight="1">
      <c r="A18" s="47">
        <v>4</v>
      </c>
      <c r="B18" s="48" t="s">
        <v>100</v>
      </c>
      <c r="C18" s="49">
        <f aca="true" t="shared" si="1" ref="C18:C58">+SUM(D18:P18)-L18-M18</f>
        <v>855</v>
      </c>
      <c r="D18" s="45"/>
      <c r="E18" s="45"/>
      <c r="F18" s="45"/>
      <c r="G18" s="45"/>
      <c r="H18" s="45"/>
      <c r="I18" s="45"/>
      <c r="J18" s="45"/>
      <c r="K18" s="45"/>
      <c r="L18" s="45"/>
      <c r="M18" s="45"/>
      <c r="N18" s="45">
        <v>855</v>
      </c>
      <c r="O18" s="131"/>
      <c r="P18" s="130"/>
    </row>
    <row r="19" spans="1:16" ht="18" customHeight="1">
      <c r="A19" s="47">
        <v>5</v>
      </c>
      <c r="B19" s="48" t="s">
        <v>376</v>
      </c>
      <c r="C19" s="49">
        <f t="shared" si="1"/>
        <v>2939</v>
      </c>
      <c r="D19" s="45"/>
      <c r="E19" s="45"/>
      <c r="F19" s="45"/>
      <c r="G19" s="45"/>
      <c r="H19" s="45"/>
      <c r="I19" s="45"/>
      <c r="J19" s="45"/>
      <c r="K19" s="45"/>
      <c r="L19" s="45"/>
      <c r="M19" s="45"/>
      <c r="N19" s="45">
        <v>2939</v>
      </c>
      <c r="O19" s="131"/>
      <c r="P19" s="130"/>
    </row>
    <row r="20" spans="1:16" ht="18" customHeight="1">
      <c r="A20" s="47"/>
      <c r="B20" s="97" t="s">
        <v>230</v>
      </c>
      <c r="C20" s="49">
        <f t="shared" si="1"/>
        <v>0</v>
      </c>
      <c r="D20" s="45"/>
      <c r="E20" s="45"/>
      <c r="F20" s="45"/>
      <c r="G20" s="45"/>
      <c r="H20" s="45"/>
      <c r="I20" s="45"/>
      <c r="J20" s="45"/>
      <c r="K20" s="45"/>
      <c r="L20" s="45"/>
      <c r="M20" s="45"/>
      <c r="N20" s="45"/>
      <c r="O20" s="131"/>
      <c r="P20" s="130"/>
    </row>
    <row r="21" spans="1:16" ht="18" customHeight="1">
      <c r="A21" s="47">
        <v>6</v>
      </c>
      <c r="B21" s="48" t="s">
        <v>233</v>
      </c>
      <c r="C21" s="49">
        <f t="shared" si="1"/>
        <v>14814</v>
      </c>
      <c r="D21" s="45"/>
      <c r="E21" s="45"/>
      <c r="F21" s="45"/>
      <c r="G21" s="45">
        <v>3719</v>
      </c>
      <c r="H21" s="45"/>
      <c r="I21" s="45"/>
      <c r="J21" s="45"/>
      <c r="K21" s="45"/>
      <c r="L21" s="45"/>
      <c r="M21" s="45"/>
      <c r="N21" s="45">
        <v>11095</v>
      </c>
      <c r="O21" s="131"/>
      <c r="P21" s="130"/>
    </row>
    <row r="22" spans="1:16" ht="18" customHeight="1">
      <c r="A22" s="47">
        <v>7</v>
      </c>
      <c r="B22" s="48" t="s">
        <v>115</v>
      </c>
      <c r="C22" s="49">
        <f t="shared" si="1"/>
        <v>90414</v>
      </c>
      <c r="D22" s="45"/>
      <c r="E22" s="45">
        <v>56430</v>
      </c>
      <c r="F22" s="45"/>
      <c r="G22" s="45">
        <v>538</v>
      </c>
      <c r="H22" s="45"/>
      <c r="I22" s="45"/>
      <c r="J22" s="45">
        <v>4300</v>
      </c>
      <c r="K22" s="45">
        <v>29146</v>
      </c>
      <c r="L22" s="45">
        <v>16456</v>
      </c>
      <c r="M22" s="45"/>
      <c r="N22" s="45"/>
      <c r="O22" s="131"/>
      <c r="P22" s="130"/>
    </row>
    <row r="23" spans="1:16" ht="18" customHeight="1">
      <c r="A23" s="47">
        <v>8</v>
      </c>
      <c r="B23" s="48" t="s">
        <v>113</v>
      </c>
      <c r="C23" s="49">
        <f t="shared" si="1"/>
        <v>32891</v>
      </c>
      <c r="D23" s="45"/>
      <c r="E23" s="45"/>
      <c r="F23" s="45"/>
      <c r="G23" s="45"/>
      <c r="H23" s="45"/>
      <c r="I23" s="45"/>
      <c r="J23" s="45">
        <v>466</v>
      </c>
      <c r="K23" s="45">
        <v>29703</v>
      </c>
      <c r="L23" s="45"/>
      <c r="M23" s="45"/>
      <c r="N23" s="45">
        <v>2722</v>
      </c>
      <c r="O23" s="131"/>
      <c r="P23" s="130"/>
    </row>
    <row r="24" spans="1:16" ht="18" customHeight="1">
      <c r="A24" s="47">
        <v>9</v>
      </c>
      <c r="B24" s="48" t="s">
        <v>231</v>
      </c>
      <c r="C24" s="49">
        <f t="shared" si="1"/>
        <v>968</v>
      </c>
      <c r="D24" s="45"/>
      <c r="E24" s="45"/>
      <c r="F24" s="45"/>
      <c r="G24" s="45"/>
      <c r="H24" s="45"/>
      <c r="I24" s="45"/>
      <c r="J24" s="45"/>
      <c r="K24" s="45"/>
      <c r="L24" s="45"/>
      <c r="M24" s="45"/>
      <c r="N24" s="45">
        <v>968</v>
      </c>
      <c r="O24" s="131"/>
      <c r="P24" s="130"/>
    </row>
    <row r="25" spans="1:16" ht="18" customHeight="1">
      <c r="A25" s="47"/>
      <c r="B25" s="97" t="s">
        <v>226</v>
      </c>
      <c r="C25" s="49">
        <f t="shared" si="1"/>
        <v>0</v>
      </c>
      <c r="D25" s="45"/>
      <c r="E25" s="45"/>
      <c r="F25" s="45"/>
      <c r="G25" s="45"/>
      <c r="H25" s="45"/>
      <c r="I25" s="45"/>
      <c r="J25" s="45"/>
      <c r="K25" s="45"/>
      <c r="L25" s="45"/>
      <c r="M25" s="45"/>
      <c r="N25" s="45"/>
      <c r="O25" s="131"/>
      <c r="P25" s="130"/>
    </row>
    <row r="26" spans="1:16" ht="18" customHeight="1">
      <c r="A26" s="47">
        <v>10</v>
      </c>
      <c r="B26" s="48" t="s">
        <v>377</v>
      </c>
      <c r="C26" s="49">
        <f t="shared" si="1"/>
        <v>746</v>
      </c>
      <c r="D26" s="45"/>
      <c r="E26" s="45"/>
      <c r="F26" s="45"/>
      <c r="G26" s="45"/>
      <c r="H26" s="45"/>
      <c r="I26" s="45"/>
      <c r="J26" s="45"/>
      <c r="K26" s="45"/>
      <c r="L26" s="45"/>
      <c r="M26" s="45"/>
      <c r="N26" s="45">
        <v>746</v>
      </c>
      <c r="O26" s="131"/>
      <c r="P26" s="130"/>
    </row>
    <row r="27" spans="1:16" ht="18" customHeight="1">
      <c r="A27" s="47">
        <v>11</v>
      </c>
      <c r="B27" s="48" t="s">
        <v>378</v>
      </c>
      <c r="C27" s="49">
        <f t="shared" si="1"/>
        <v>1097</v>
      </c>
      <c r="D27" s="45"/>
      <c r="E27" s="45"/>
      <c r="F27" s="45">
        <v>1097</v>
      </c>
      <c r="G27" s="45"/>
      <c r="H27" s="45"/>
      <c r="I27" s="45"/>
      <c r="J27" s="45"/>
      <c r="K27" s="45"/>
      <c r="L27" s="45"/>
      <c r="M27" s="45"/>
      <c r="N27" s="45"/>
      <c r="O27" s="131"/>
      <c r="P27" s="130"/>
    </row>
    <row r="28" spans="1:16" ht="18" customHeight="1">
      <c r="A28" s="47"/>
      <c r="B28" s="97" t="s">
        <v>126</v>
      </c>
      <c r="C28" s="49">
        <f t="shared" si="1"/>
        <v>0</v>
      </c>
      <c r="D28" s="45"/>
      <c r="E28" s="45"/>
      <c r="F28" s="45"/>
      <c r="G28" s="45"/>
      <c r="H28" s="45"/>
      <c r="I28" s="45"/>
      <c r="J28" s="45"/>
      <c r="K28" s="45"/>
      <c r="L28" s="45"/>
      <c r="M28" s="45"/>
      <c r="N28" s="45"/>
      <c r="O28" s="131"/>
      <c r="P28" s="130"/>
    </row>
    <row r="29" spans="1:16" ht="18" customHeight="1">
      <c r="A29" s="47">
        <v>12</v>
      </c>
      <c r="B29" s="48" t="s">
        <v>173</v>
      </c>
      <c r="C29" s="49">
        <f t="shared" si="1"/>
        <v>1869</v>
      </c>
      <c r="D29" s="45">
        <v>165</v>
      </c>
      <c r="E29" s="45"/>
      <c r="F29" s="45"/>
      <c r="G29" s="45">
        <v>745</v>
      </c>
      <c r="H29" s="45"/>
      <c r="I29" s="45"/>
      <c r="J29" s="45"/>
      <c r="K29" s="45"/>
      <c r="L29" s="45"/>
      <c r="M29" s="45"/>
      <c r="N29" s="45">
        <v>959</v>
      </c>
      <c r="O29" s="131"/>
      <c r="P29" s="130"/>
    </row>
    <row r="30" spans="1:16" ht="18" customHeight="1">
      <c r="A30" s="47">
        <v>13</v>
      </c>
      <c r="B30" s="48" t="s">
        <v>127</v>
      </c>
      <c r="C30" s="49">
        <f t="shared" si="1"/>
        <v>10590</v>
      </c>
      <c r="D30" s="45">
        <v>2085</v>
      </c>
      <c r="E30" s="45"/>
      <c r="F30" s="45"/>
      <c r="G30" s="45"/>
      <c r="H30" s="45"/>
      <c r="I30" s="45"/>
      <c r="J30" s="45">
        <v>8505</v>
      </c>
      <c r="K30" s="45"/>
      <c r="L30" s="45"/>
      <c r="M30" s="45"/>
      <c r="N30" s="45"/>
      <c r="O30" s="131"/>
      <c r="P30" s="130"/>
    </row>
    <row r="31" spans="1:16" ht="18" customHeight="1">
      <c r="A31" s="47">
        <v>14</v>
      </c>
      <c r="B31" s="48" t="s">
        <v>128</v>
      </c>
      <c r="C31" s="49">
        <f t="shared" si="1"/>
        <v>3998</v>
      </c>
      <c r="D31" s="45">
        <v>1756</v>
      </c>
      <c r="E31" s="45"/>
      <c r="F31" s="45"/>
      <c r="G31" s="45">
        <v>2242</v>
      </c>
      <c r="H31" s="45"/>
      <c r="I31" s="45"/>
      <c r="J31" s="45"/>
      <c r="K31" s="45"/>
      <c r="L31" s="45"/>
      <c r="M31" s="45"/>
      <c r="N31" s="45"/>
      <c r="O31" s="131"/>
      <c r="P31" s="130"/>
    </row>
    <row r="32" spans="1:16" ht="18" customHeight="1">
      <c r="A32" s="47">
        <v>15</v>
      </c>
      <c r="B32" s="48" t="s">
        <v>174</v>
      </c>
      <c r="C32" s="49">
        <f t="shared" si="1"/>
        <v>329</v>
      </c>
      <c r="D32" s="45">
        <v>329</v>
      </c>
      <c r="E32" s="45"/>
      <c r="F32" s="45"/>
      <c r="G32" s="45"/>
      <c r="H32" s="45"/>
      <c r="I32" s="45"/>
      <c r="J32" s="45"/>
      <c r="K32" s="45"/>
      <c r="L32" s="45"/>
      <c r="M32" s="45"/>
      <c r="N32" s="45"/>
      <c r="O32" s="131"/>
      <c r="P32" s="130"/>
    </row>
    <row r="33" spans="1:16" ht="18" customHeight="1">
      <c r="A33" s="47">
        <v>16</v>
      </c>
      <c r="B33" s="48" t="s">
        <v>129</v>
      </c>
      <c r="C33" s="49">
        <f t="shared" si="1"/>
        <v>5268</v>
      </c>
      <c r="D33" s="45">
        <v>5268</v>
      </c>
      <c r="E33" s="45"/>
      <c r="F33" s="45"/>
      <c r="G33" s="45"/>
      <c r="H33" s="45"/>
      <c r="I33" s="45"/>
      <c r="J33" s="45"/>
      <c r="K33" s="45"/>
      <c r="L33" s="45"/>
      <c r="M33" s="45"/>
      <c r="N33" s="45"/>
      <c r="O33" s="131"/>
      <c r="P33" s="130"/>
    </row>
    <row r="34" spans="1:16" ht="18" customHeight="1">
      <c r="A34" s="47">
        <v>17</v>
      </c>
      <c r="B34" s="48" t="s">
        <v>130</v>
      </c>
      <c r="C34" s="49">
        <f t="shared" si="1"/>
        <v>640</v>
      </c>
      <c r="D34" s="45">
        <v>110</v>
      </c>
      <c r="E34" s="45"/>
      <c r="F34" s="45"/>
      <c r="G34" s="45">
        <v>530</v>
      </c>
      <c r="H34" s="45"/>
      <c r="I34" s="45"/>
      <c r="J34" s="45"/>
      <c r="K34" s="45"/>
      <c r="L34" s="45"/>
      <c r="M34" s="45"/>
      <c r="N34" s="45"/>
      <c r="O34" s="131"/>
      <c r="P34" s="130"/>
    </row>
    <row r="35" spans="1:16" ht="18" customHeight="1">
      <c r="A35" s="47">
        <v>18</v>
      </c>
      <c r="B35" s="48" t="s">
        <v>131</v>
      </c>
      <c r="C35" s="49">
        <f t="shared" si="1"/>
        <v>110</v>
      </c>
      <c r="D35" s="45">
        <v>110</v>
      </c>
      <c r="E35" s="45"/>
      <c r="F35" s="45"/>
      <c r="G35" s="45"/>
      <c r="H35" s="45"/>
      <c r="I35" s="45"/>
      <c r="J35" s="45"/>
      <c r="K35" s="45"/>
      <c r="L35" s="45"/>
      <c r="M35" s="45"/>
      <c r="N35" s="45"/>
      <c r="O35" s="131"/>
      <c r="P35" s="130"/>
    </row>
    <row r="36" spans="1:16" ht="18" customHeight="1">
      <c r="A36" s="47">
        <v>19</v>
      </c>
      <c r="B36" s="48" t="s">
        <v>132</v>
      </c>
      <c r="C36" s="49">
        <f t="shared" si="1"/>
        <v>110</v>
      </c>
      <c r="D36" s="45">
        <v>110</v>
      </c>
      <c r="E36" s="45"/>
      <c r="F36" s="45"/>
      <c r="G36" s="45"/>
      <c r="H36" s="45"/>
      <c r="I36" s="45"/>
      <c r="J36" s="45"/>
      <c r="K36" s="45"/>
      <c r="L36" s="45"/>
      <c r="M36" s="45"/>
      <c r="N36" s="45"/>
      <c r="O36" s="131"/>
      <c r="P36" s="130"/>
    </row>
    <row r="37" spans="1:16" ht="18" customHeight="1">
      <c r="A37" s="47">
        <v>20</v>
      </c>
      <c r="B37" s="48" t="s">
        <v>133</v>
      </c>
      <c r="C37" s="49">
        <f t="shared" si="1"/>
        <v>110</v>
      </c>
      <c r="D37" s="45">
        <v>110</v>
      </c>
      <c r="E37" s="45"/>
      <c r="F37" s="45"/>
      <c r="G37" s="45"/>
      <c r="H37" s="45"/>
      <c r="I37" s="45"/>
      <c r="J37" s="45"/>
      <c r="K37" s="45"/>
      <c r="L37" s="45"/>
      <c r="M37" s="45"/>
      <c r="N37" s="45"/>
      <c r="O37" s="131"/>
      <c r="P37" s="130"/>
    </row>
    <row r="38" spans="1:16" ht="18" customHeight="1">
      <c r="A38" s="47">
        <v>21</v>
      </c>
      <c r="B38" s="48" t="s">
        <v>134</v>
      </c>
      <c r="C38" s="49">
        <f t="shared" si="1"/>
        <v>110</v>
      </c>
      <c r="D38" s="45">
        <v>110</v>
      </c>
      <c r="E38" s="45"/>
      <c r="F38" s="45"/>
      <c r="G38" s="45"/>
      <c r="H38" s="45"/>
      <c r="I38" s="45"/>
      <c r="J38" s="45"/>
      <c r="K38" s="45"/>
      <c r="L38" s="45"/>
      <c r="M38" s="45"/>
      <c r="N38" s="45"/>
      <c r="O38" s="131"/>
      <c r="P38" s="130"/>
    </row>
    <row r="39" spans="1:16" ht="18" customHeight="1">
      <c r="A39" s="47">
        <v>22</v>
      </c>
      <c r="B39" s="48" t="s">
        <v>135</v>
      </c>
      <c r="C39" s="49">
        <f t="shared" si="1"/>
        <v>110</v>
      </c>
      <c r="D39" s="45">
        <v>110</v>
      </c>
      <c r="E39" s="45"/>
      <c r="F39" s="45"/>
      <c r="G39" s="45"/>
      <c r="H39" s="45"/>
      <c r="I39" s="45"/>
      <c r="J39" s="45"/>
      <c r="K39" s="45"/>
      <c r="L39" s="45"/>
      <c r="M39" s="45"/>
      <c r="N39" s="45"/>
      <c r="O39" s="131"/>
      <c r="P39" s="130"/>
    </row>
    <row r="40" spans="1:16" ht="18" customHeight="1">
      <c r="A40" s="47">
        <v>23</v>
      </c>
      <c r="B40" s="48" t="s">
        <v>136</v>
      </c>
      <c r="C40" s="49">
        <f t="shared" si="1"/>
        <v>2698</v>
      </c>
      <c r="D40" s="45">
        <v>110</v>
      </c>
      <c r="E40" s="45"/>
      <c r="F40" s="45"/>
      <c r="G40" s="45"/>
      <c r="H40" s="45"/>
      <c r="I40" s="45"/>
      <c r="J40" s="45"/>
      <c r="K40" s="45"/>
      <c r="L40" s="45"/>
      <c r="M40" s="45"/>
      <c r="N40" s="45">
        <v>2588</v>
      </c>
      <c r="O40" s="131"/>
      <c r="P40" s="130"/>
    </row>
    <row r="41" spans="1:16" ht="18" customHeight="1">
      <c r="A41" s="47">
        <v>24</v>
      </c>
      <c r="B41" s="48" t="s">
        <v>137</v>
      </c>
      <c r="C41" s="49">
        <f t="shared" si="1"/>
        <v>8384</v>
      </c>
      <c r="D41" s="45">
        <v>2963</v>
      </c>
      <c r="E41" s="45"/>
      <c r="F41" s="45"/>
      <c r="G41" s="45"/>
      <c r="H41" s="45"/>
      <c r="I41" s="45"/>
      <c r="J41" s="45">
        <v>5421</v>
      </c>
      <c r="K41" s="45"/>
      <c r="L41" s="45"/>
      <c r="M41" s="45"/>
      <c r="N41" s="45"/>
      <c r="O41" s="131"/>
      <c r="P41" s="130"/>
    </row>
    <row r="42" spans="1:16" ht="18" customHeight="1">
      <c r="A42" s="47">
        <v>25</v>
      </c>
      <c r="B42" s="48" t="s">
        <v>138</v>
      </c>
      <c r="C42" s="49">
        <f t="shared" si="1"/>
        <v>17114</v>
      </c>
      <c r="D42" s="45">
        <v>4939</v>
      </c>
      <c r="E42" s="45"/>
      <c r="F42" s="45"/>
      <c r="G42" s="45"/>
      <c r="H42" s="45"/>
      <c r="I42" s="45"/>
      <c r="J42" s="45"/>
      <c r="K42" s="45">
        <v>11664</v>
      </c>
      <c r="L42" s="45"/>
      <c r="M42" s="45"/>
      <c r="N42" s="45">
        <v>511</v>
      </c>
      <c r="O42" s="131"/>
      <c r="P42" s="130"/>
    </row>
    <row r="43" spans="1:16" ht="18" customHeight="1">
      <c r="A43" s="47">
        <v>26</v>
      </c>
      <c r="B43" s="48" t="s">
        <v>139</v>
      </c>
      <c r="C43" s="49">
        <f t="shared" si="1"/>
        <v>1098</v>
      </c>
      <c r="D43" s="45">
        <v>1098</v>
      </c>
      <c r="E43" s="45"/>
      <c r="F43" s="45"/>
      <c r="G43" s="45"/>
      <c r="H43" s="45"/>
      <c r="I43" s="45"/>
      <c r="J43" s="45"/>
      <c r="K43" s="45"/>
      <c r="L43" s="45"/>
      <c r="M43" s="45"/>
      <c r="N43" s="45"/>
      <c r="O43" s="131"/>
      <c r="P43" s="130"/>
    </row>
    <row r="44" spans="1:16" ht="18" customHeight="1">
      <c r="A44" s="47">
        <v>27</v>
      </c>
      <c r="B44" s="48" t="s">
        <v>140</v>
      </c>
      <c r="C44" s="49">
        <f t="shared" si="1"/>
        <v>20238</v>
      </c>
      <c r="D44" s="45">
        <v>700</v>
      </c>
      <c r="E44" s="45"/>
      <c r="F44" s="45"/>
      <c r="G44" s="45"/>
      <c r="H44" s="45"/>
      <c r="I44" s="45"/>
      <c r="J44" s="45">
        <v>7322</v>
      </c>
      <c r="K44" s="45">
        <v>12216</v>
      </c>
      <c r="L44" s="45">
        <v>5376</v>
      </c>
      <c r="M44" s="45"/>
      <c r="N44" s="45"/>
      <c r="O44" s="131"/>
      <c r="P44" s="130"/>
    </row>
    <row r="45" spans="1:16" ht="18" customHeight="1">
      <c r="A45" s="47">
        <v>28</v>
      </c>
      <c r="B45" s="48" t="s">
        <v>141</v>
      </c>
      <c r="C45" s="49">
        <f t="shared" si="1"/>
        <v>9385</v>
      </c>
      <c r="D45" s="45">
        <v>600</v>
      </c>
      <c r="E45" s="45"/>
      <c r="F45" s="45"/>
      <c r="G45" s="45"/>
      <c r="H45" s="45"/>
      <c r="I45" s="45"/>
      <c r="J45" s="45"/>
      <c r="K45" s="45">
        <v>5866</v>
      </c>
      <c r="L45" s="45"/>
      <c r="M45" s="45"/>
      <c r="N45" s="45">
        <v>2919</v>
      </c>
      <c r="O45" s="131"/>
      <c r="P45" s="130"/>
    </row>
    <row r="46" spans="1:16" ht="18" customHeight="1">
      <c r="A46" s="47">
        <v>29</v>
      </c>
      <c r="B46" s="48" t="s">
        <v>142</v>
      </c>
      <c r="C46" s="49">
        <f t="shared" si="1"/>
        <v>15350</v>
      </c>
      <c r="D46" s="45">
        <v>1097</v>
      </c>
      <c r="E46" s="45"/>
      <c r="F46" s="45"/>
      <c r="G46" s="45"/>
      <c r="H46" s="45"/>
      <c r="I46" s="45"/>
      <c r="J46" s="45"/>
      <c r="K46" s="45">
        <v>14253</v>
      </c>
      <c r="L46" s="45">
        <v>790</v>
      </c>
      <c r="M46" s="45"/>
      <c r="N46" s="45"/>
      <c r="O46" s="131"/>
      <c r="P46" s="130"/>
    </row>
    <row r="47" spans="1:16" ht="18" customHeight="1">
      <c r="A47" s="47">
        <v>30</v>
      </c>
      <c r="B47" s="48" t="s">
        <v>143</v>
      </c>
      <c r="C47" s="49">
        <f t="shared" si="1"/>
        <v>676</v>
      </c>
      <c r="D47" s="45">
        <v>110</v>
      </c>
      <c r="E47" s="45"/>
      <c r="F47" s="45"/>
      <c r="G47" s="45">
        <v>566</v>
      </c>
      <c r="H47" s="45"/>
      <c r="I47" s="45"/>
      <c r="J47" s="45"/>
      <c r="K47" s="45"/>
      <c r="L47" s="45"/>
      <c r="M47" s="45"/>
      <c r="N47" s="45"/>
      <c r="O47" s="131"/>
      <c r="P47" s="130"/>
    </row>
    <row r="48" spans="1:16" ht="18" customHeight="1">
      <c r="A48" s="47">
        <v>31</v>
      </c>
      <c r="B48" s="48" t="s">
        <v>144</v>
      </c>
      <c r="C48" s="49">
        <f t="shared" si="1"/>
        <v>17381</v>
      </c>
      <c r="D48" s="45">
        <v>6371</v>
      </c>
      <c r="E48" s="45"/>
      <c r="F48" s="45"/>
      <c r="G48" s="45">
        <v>1496</v>
      </c>
      <c r="H48" s="45"/>
      <c r="I48" s="45"/>
      <c r="J48" s="45"/>
      <c r="K48" s="45">
        <v>9514</v>
      </c>
      <c r="L48" s="45">
        <v>4514</v>
      </c>
      <c r="M48" s="45"/>
      <c r="N48" s="45"/>
      <c r="O48" s="131"/>
      <c r="P48" s="130"/>
    </row>
    <row r="49" spans="1:16" ht="18" customHeight="1">
      <c r="A49" s="47">
        <v>32</v>
      </c>
      <c r="B49" s="48" t="s">
        <v>145</v>
      </c>
      <c r="C49" s="49">
        <f t="shared" si="1"/>
        <v>2809</v>
      </c>
      <c r="D49" s="45">
        <v>2135</v>
      </c>
      <c r="E49" s="45"/>
      <c r="F49" s="45"/>
      <c r="G49" s="45"/>
      <c r="H49" s="45"/>
      <c r="I49" s="45"/>
      <c r="J49" s="45"/>
      <c r="K49" s="45">
        <v>674</v>
      </c>
      <c r="L49" s="45">
        <v>674</v>
      </c>
      <c r="M49" s="45"/>
      <c r="N49" s="45"/>
      <c r="O49" s="131"/>
      <c r="P49" s="130"/>
    </row>
    <row r="50" spans="1:16" ht="18" customHeight="1">
      <c r="A50" s="47">
        <v>33</v>
      </c>
      <c r="B50" s="48" t="s">
        <v>146</v>
      </c>
      <c r="C50" s="49">
        <f t="shared" si="1"/>
        <v>4555</v>
      </c>
      <c r="D50" s="45">
        <v>1838</v>
      </c>
      <c r="E50" s="45"/>
      <c r="F50" s="45"/>
      <c r="G50" s="45"/>
      <c r="H50" s="45"/>
      <c r="I50" s="45"/>
      <c r="J50" s="45">
        <v>149</v>
      </c>
      <c r="K50" s="45">
        <v>2568</v>
      </c>
      <c r="L50" s="45">
        <v>2568</v>
      </c>
      <c r="M50" s="45"/>
      <c r="N50" s="45"/>
      <c r="O50" s="131"/>
      <c r="P50" s="130"/>
    </row>
    <row r="51" spans="1:16" ht="18" customHeight="1">
      <c r="A51" s="47">
        <v>34</v>
      </c>
      <c r="B51" s="48" t="s">
        <v>147</v>
      </c>
      <c r="C51" s="49">
        <f t="shared" si="1"/>
        <v>9491</v>
      </c>
      <c r="D51" s="45">
        <v>3310</v>
      </c>
      <c r="E51" s="45"/>
      <c r="F51" s="45"/>
      <c r="G51" s="45">
        <v>833</v>
      </c>
      <c r="H51" s="45"/>
      <c r="I51" s="45"/>
      <c r="J51" s="45"/>
      <c r="K51" s="45">
        <v>5348</v>
      </c>
      <c r="L51" s="45">
        <v>5348</v>
      </c>
      <c r="M51" s="45"/>
      <c r="N51" s="45"/>
      <c r="O51" s="131"/>
      <c r="P51" s="130"/>
    </row>
    <row r="52" spans="1:16" ht="18" customHeight="1">
      <c r="A52" s="47">
        <v>35</v>
      </c>
      <c r="B52" s="48" t="s">
        <v>148</v>
      </c>
      <c r="C52" s="49">
        <f t="shared" si="1"/>
        <v>10070</v>
      </c>
      <c r="D52" s="45">
        <v>2606</v>
      </c>
      <c r="E52" s="45"/>
      <c r="F52" s="45"/>
      <c r="G52" s="45">
        <v>1280</v>
      </c>
      <c r="H52" s="45"/>
      <c r="I52" s="45"/>
      <c r="J52" s="45"/>
      <c r="K52" s="45">
        <v>6184</v>
      </c>
      <c r="L52" s="45"/>
      <c r="M52" s="45"/>
      <c r="N52" s="45"/>
      <c r="O52" s="131"/>
      <c r="P52" s="130"/>
    </row>
    <row r="53" spans="1:16" ht="15">
      <c r="A53" s="47">
        <v>36</v>
      </c>
      <c r="B53" s="48" t="s">
        <v>149</v>
      </c>
      <c r="C53" s="49">
        <f t="shared" si="1"/>
        <v>15033</v>
      </c>
      <c r="D53" s="45">
        <v>3946</v>
      </c>
      <c r="E53" s="45"/>
      <c r="F53" s="45"/>
      <c r="G53" s="45"/>
      <c r="H53" s="45"/>
      <c r="I53" s="45"/>
      <c r="J53" s="45">
        <v>6152</v>
      </c>
      <c r="K53" s="45">
        <v>4935</v>
      </c>
      <c r="L53" s="45">
        <v>1858</v>
      </c>
      <c r="M53" s="45"/>
      <c r="N53" s="45"/>
      <c r="O53" s="131"/>
      <c r="P53" s="130"/>
    </row>
    <row r="54" spans="1:16" ht="15">
      <c r="A54" s="47">
        <v>37</v>
      </c>
      <c r="B54" s="48" t="s">
        <v>150</v>
      </c>
      <c r="C54" s="49">
        <f t="shared" si="1"/>
        <v>12321</v>
      </c>
      <c r="D54" s="45">
        <v>3126</v>
      </c>
      <c r="E54" s="45"/>
      <c r="F54" s="45"/>
      <c r="G54" s="45">
        <v>1494</v>
      </c>
      <c r="H54" s="45"/>
      <c r="I54" s="45"/>
      <c r="J54" s="45">
        <v>3605</v>
      </c>
      <c r="K54" s="45">
        <v>4096</v>
      </c>
      <c r="L54" s="45">
        <v>3194</v>
      </c>
      <c r="M54" s="45"/>
      <c r="N54" s="45"/>
      <c r="O54" s="131"/>
      <c r="P54" s="130"/>
    </row>
    <row r="55" spans="1:16" ht="15">
      <c r="A55" s="47">
        <v>38</v>
      </c>
      <c r="B55" s="98" t="s">
        <v>151</v>
      </c>
      <c r="C55" s="49">
        <f t="shared" si="1"/>
        <v>3616</v>
      </c>
      <c r="D55" s="45">
        <v>2066</v>
      </c>
      <c r="E55" s="46"/>
      <c r="F55" s="46"/>
      <c r="G55" s="46"/>
      <c r="H55" s="46"/>
      <c r="I55" s="46"/>
      <c r="J55" s="46"/>
      <c r="K55" s="46">
        <v>1550</v>
      </c>
      <c r="L55" s="46">
        <v>1550</v>
      </c>
      <c r="M55" s="46"/>
      <c r="N55" s="46"/>
      <c r="O55" s="46"/>
      <c r="P55" s="132"/>
    </row>
    <row r="56" spans="1:16" ht="15">
      <c r="A56" s="135"/>
      <c r="B56" s="150" t="s">
        <v>124</v>
      </c>
      <c r="C56" s="49">
        <f t="shared" si="1"/>
        <v>0</v>
      </c>
      <c r="D56" s="136"/>
      <c r="E56" s="136"/>
      <c r="F56" s="136"/>
      <c r="G56" s="136"/>
      <c r="H56" s="136"/>
      <c r="I56" s="136"/>
      <c r="J56" s="136"/>
      <c r="K56" s="136"/>
      <c r="L56" s="136"/>
      <c r="M56" s="136"/>
      <c r="N56" s="136"/>
      <c r="O56" s="136"/>
      <c r="P56" s="151"/>
    </row>
    <row r="57" spans="1:16" ht="15">
      <c r="A57" s="110">
        <v>39</v>
      </c>
      <c r="B57" s="77" t="s">
        <v>379</v>
      </c>
      <c r="C57" s="49">
        <f t="shared" si="1"/>
        <v>26000</v>
      </c>
      <c r="D57" s="107"/>
      <c r="E57" s="107"/>
      <c r="F57" s="107"/>
      <c r="G57" s="107"/>
      <c r="H57" s="107"/>
      <c r="I57" s="107"/>
      <c r="J57" s="107"/>
      <c r="K57" s="107"/>
      <c r="L57" s="107"/>
      <c r="M57" s="107"/>
      <c r="N57" s="107"/>
      <c r="O57" s="107"/>
      <c r="P57" s="152">
        <v>26000</v>
      </c>
    </row>
    <row r="58" spans="1:16" ht="15">
      <c r="A58" s="153">
        <v>40</v>
      </c>
      <c r="B58" s="154" t="s">
        <v>380</v>
      </c>
      <c r="C58" s="103">
        <f t="shared" si="1"/>
        <v>7429</v>
      </c>
      <c r="D58" s="155"/>
      <c r="E58" s="155"/>
      <c r="F58" s="155"/>
      <c r="G58" s="155"/>
      <c r="H58" s="155"/>
      <c r="I58" s="155"/>
      <c r="J58" s="155"/>
      <c r="K58" s="155"/>
      <c r="L58" s="155"/>
      <c r="M58" s="155"/>
      <c r="N58" s="155"/>
      <c r="O58" s="155"/>
      <c r="P58" s="156">
        <v>7429</v>
      </c>
    </row>
  </sheetData>
  <sheetProtection/>
  <mergeCells count="21">
    <mergeCell ref="A4:P4"/>
    <mergeCell ref="D7:D9"/>
    <mergeCell ref="L8:M8"/>
    <mergeCell ref="G8:G9"/>
    <mergeCell ref="F8:F9"/>
    <mergeCell ref="C7:C9"/>
    <mergeCell ref="E7:O7"/>
    <mergeCell ref="H8:H9"/>
    <mergeCell ref="N8:N9"/>
    <mergeCell ref="O8:O9"/>
    <mergeCell ref="I8:I9"/>
    <mergeCell ref="A3:P3"/>
    <mergeCell ref="P7:P9"/>
    <mergeCell ref="A6:P6"/>
    <mergeCell ref="B7:B9"/>
    <mergeCell ref="A1:B1"/>
    <mergeCell ref="C1:P1"/>
    <mergeCell ref="J8:J9"/>
    <mergeCell ref="K8:K9"/>
    <mergeCell ref="A7:A9"/>
    <mergeCell ref="E8:E9"/>
  </mergeCells>
  <printOptions/>
  <pageMargins left="0.35433070866141736" right="0.1968503937007874" top="0.4724409448818898" bottom="0.5118110236220472"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P55"/>
  <sheetViews>
    <sheetView showZeros="0" view="pageBreakPreview" zoomScale="60" zoomScaleNormal="70" zoomScalePageLayoutView="0" workbookViewId="0" topLeftCell="A1">
      <pane xSplit="2" ySplit="8" topLeftCell="C35" activePane="bottomRight" state="frozen"/>
      <selection pane="topLeft" activeCell="A55" sqref="A55"/>
      <selection pane="topRight" activeCell="A55" sqref="A55"/>
      <selection pane="bottomLeft" activeCell="A55" sqref="A55"/>
      <selection pane="bottomRight" activeCell="P1" sqref="P1:P16384"/>
    </sheetView>
  </sheetViews>
  <sheetFormatPr defaultColWidth="46.140625" defaultRowHeight="12.75"/>
  <cols>
    <col min="1" max="1" width="4.8515625" style="1" bestFit="1" customWidth="1"/>
    <col min="2" max="2" width="42.28125" style="1" customWidth="1"/>
    <col min="3" max="3" width="10.140625" style="1" bestFit="1" customWidth="1"/>
    <col min="4" max="4" width="12.421875" style="1" bestFit="1" customWidth="1"/>
    <col min="5" max="5" width="10.00390625" style="1" bestFit="1" customWidth="1"/>
    <col min="6" max="6" width="9.28125" style="1" bestFit="1" customWidth="1"/>
    <col min="7" max="7" width="12.28125" style="1" bestFit="1" customWidth="1"/>
    <col min="8" max="8" width="8.7109375" style="1" bestFit="1" customWidth="1"/>
    <col min="9" max="9" width="11.57421875" style="1" bestFit="1" customWidth="1"/>
    <col min="10" max="10" width="10.28125" style="1" bestFit="1" customWidth="1"/>
    <col min="11" max="11" width="10.8515625" style="1" bestFit="1" customWidth="1"/>
    <col min="12" max="12" width="11.8515625" style="1" bestFit="1" customWidth="1"/>
    <col min="13" max="13" width="15.140625" style="1" bestFit="1" customWidth="1"/>
    <col min="14" max="14" width="9.57421875" style="1" bestFit="1" customWidth="1"/>
    <col min="15" max="15" width="8.421875" style="1" bestFit="1" customWidth="1"/>
    <col min="16" max="16384" width="46.140625" style="1" customWidth="1"/>
  </cols>
  <sheetData>
    <row r="1" spans="1:15" s="4" customFormat="1" ht="16.5">
      <c r="A1" s="251"/>
      <c r="B1" s="251"/>
      <c r="C1" s="264" t="s">
        <v>356</v>
      </c>
      <c r="D1" s="264"/>
      <c r="E1" s="264"/>
      <c r="F1" s="264"/>
      <c r="G1" s="264"/>
      <c r="H1" s="264"/>
      <c r="I1" s="264"/>
      <c r="J1" s="264"/>
      <c r="K1" s="264"/>
      <c r="L1" s="264"/>
      <c r="M1" s="264"/>
      <c r="N1" s="264"/>
      <c r="O1" s="264"/>
    </row>
    <row r="2" spans="1:2" s="4" customFormat="1" ht="16.5">
      <c r="A2" s="5"/>
      <c r="B2" s="5"/>
    </row>
    <row r="3" spans="1:15" ht="15">
      <c r="A3" s="266" t="s">
        <v>374</v>
      </c>
      <c r="B3" s="266"/>
      <c r="C3" s="266"/>
      <c r="D3" s="266"/>
      <c r="E3" s="266"/>
      <c r="F3" s="266"/>
      <c r="G3" s="266"/>
      <c r="H3" s="266"/>
      <c r="I3" s="266"/>
      <c r="J3" s="266"/>
      <c r="K3" s="266"/>
      <c r="L3" s="266"/>
      <c r="M3" s="266"/>
      <c r="N3" s="266"/>
      <c r="O3" s="266"/>
    </row>
    <row r="4" spans="1:15" ht="15">
      <c r="A4" s="249" t="str">
        <f>+'81'!A4:C4</f>
        <v>(Kèm theo Quyết định số   21 /QĐ-UBND ngày  10 /01/2024 của UBND thành phố Nha Trang)</v>
      </c>
      <c r="B4" s="249"/>
      <c r="C4" s="249"/>
      <c r="D4" s="249"/>
      <c r="E4" s="249"/>
      <c r="F4" s="249"/>
      <c r="G4" s="249"/>
      <c r="H4" s="249"/>
      <c r="I4" s="249"/>
      <c r="J4" s="249"/>
      <c r="K4" s="249"/>
      <c r="L4" s="249"/>
      <c r="M4" s="249"/>
      <c r="N4" s="249"/>
      <c r="O4" s="249"/>
    </row>
    <row r="5" spans="1:15" ht="15">
      <c r="A5" s="248" t="s">
        <v>10</v>
      </c>
      <c r="B5" s="248"/>
      <c r="C5" s="248"/>
      <c r="D5" s="248"/>
      <c r="E5" s="248"/>
      <c r="F5" s="248"/>
      <c r="G5" s="248"/>
      <c r="H5" s="248"/>
      <c r="I5" s="248"/>
      <c r="J5" s="248"/>
      <c r="K5" s="248"/>
      <c r="L5" s="248"/>
      <c r="M5" s="248"/>
      <c r="N5" s="248"/>
      <c r="O5" s="248"/>
    </row>
    <row r="6" spans="1:15" ht="18" customHeight="1">
      <c r="A6" s="253" t="s">
        <v>11</v>
      </c>
      <c r="B6" s="253" t="s">
        <v>90</v>
      </c>
      <c r="C6" s="253" t="s">
        <v>99</v>
      </c>
      <c r="D6" s="253" t="s">
        <v>9</v>
      </c>
      <c r="E6" s="253"/>
      <c r="F6" s="253"/>
      <c r="G6" s="253"/>
      <c r="H6" s="253"/>
      <c r="I6" s="253"/>
      <c r="J6" s="253"/>
      <c r="K6" s="253"/>
      <c r="L6" s="253"/>
      <c r="M6" s="253"/>
      <c r="N6" s="253"/>
      <c r="O6" s="253"/>
    </row>
    <row r="7" spans="1:15" ht="18" customHeight="1">
      <c r="A7" s="253"/>
      <c r="B7" s="253"/>
      <c r="C7" s="253"/>
      <c r="D7" s="253" t="s">
        <v>156</v>
      </c>
      <c r="E7" s="253" t="s">
        <v>167</v>
      </c>
      <c r="F7" s="253" t="s">
        <v>157</v>
      </c>
      <c r="G7" s="253" t="s">
        <v>158</v>
      </c>
      <c r="H7" s="253" t="s">
        <v>159</v>
      </c>
      <c r="I7" s="253" t="s">
        <v>168</v>
      </c>
      <c r="J7" s="253" t="s">
        <v>161</v>
      </c>
      <c r="K7" s="275" t="s">
        <v>162</v>
      </c>
      <c r="L7" s="275"/>
      <c r="M7" s="253" t="s">
        <v>163</v>
      </c>
      <c r="N7" s="253" t="s">
        <v>164</v>
      </c>
      <c r="O7" s="253" t="s">
        <v>169</v>
      </c>
    </row>
    <row r="8" spans="1:15" ht="69" customHeight="1">
      <c r="A8" s="253"/>
      <c r="B8" s="253"/>
      <c r="C8" s="253"/>
      <c r="D8" s="253"/>
      <c r="E8" s="253"/>
      <c r="F8" s="253"/>
      <c r="G8" s="253"/>
      <c r="H8" s="253"/>
      <c r="I8" s="253"/>
      <c r="J8" s="253"/>
      <c r="K8" s="10" t="s">
        <v>165</v>
      </c>
      <c r="L8" s="10" t="s">
        <v>166</v>
      </c>
      <c r="M8" s="253"/>
      <c r="N8" s="253"/>
      <c r="O8" s="253"/>
    </row>
    <row r="9" spans="1:15" s="51" customFormat="1" ht="18.75" customHeight="1">
      <c r="A9" s="11" t="s">
        <v>13</v>
      </c>
      <c r="B9" s="11" t="s">
        <v>14</v>
      </c>
      <c r="C9" s="11">
        <v>1</v>
      </c>
      <c r="D9" s="11">
        <v>2</v>
      </c>
      <c r="E9" s="11">
        <v>5</v>
      </c>
      <c r="F9" s="11">
        <v>6</v>
      </c>
      <c r="G9" s="11">
        <v>7</v>
      </c>
      <c r="H9" s="11">
        <v>8</v>
      </c>
      <c r="I9" s="11">
        <v>9</v>
      </c>
      <c r="J9" s="11">
        <v>10</v>
      </c>
      <c r="K9" s="11">
        <v>11</v>
      </c>
      <c r="L9" s="11">
        <v>12</v>
      </c>
      <c r="M9" s="11">
        <v>13</v>
      </c>
      <c r="N9" s="11">
        <v>14</v>
      </c>
      <c r="O9" s="11">
        <v>15</v>
      </c>
    </row>
    <row r="10" spans="1:15" s="51" customFormat="1" ht="18.75" customHeight="1">
      <c r="A10" s="8"/>
      <c r="B10" s="8" t="s">
        <v>99</v>
      </c>
      <c r="C10" s="96">
        <v>1173406</v>
      </c>
      <c r="D10" s="96">
        <f aca="true" t="shared" si="0" ref="D10:O10">+SUM(D11:D55)</f>
        <v>666854</v>
      </c>
      <c r="E10" s="96">
        <f t="shared" si="0"/>
        <v>24387</v>
      </c>
      <c r="F10" s="96">
        <f t="shared" si="0"/>
        <v>10258</v>
      </c>
      <c r="G10" s="96">
        <f t="shared" si="0"/>
        <v>3536</v>
      </c>
      <c r="H10" s="96">
        <f t="shared" si="0"/>
        <v>3759</v>
      </c>
      <c r="I10" s="96">
        <f t="shared" si="0"/>
        <v>57979</v>
      </c>
      <c r="J10" s="96">
        <f t="shared" si="0"/>
        <v>208082</v>
      </c>
      <c r="K10" s="96">
        <f t="shared" si="0"/>
        <v>7060</v>
      </c>
      <c r="L10" s="96">
        <f t="shared" si="0"/>
        <v>1949</v>
      </c>
      <c r="M10" s="96">
        <f t="shared" si="0"/>
        <v>78645</v>
      </c>
      <c r="N10" s="96">
        <f t="shared" si="0"/>
        <v>94094</v>
      </c>
      <c r="O10" s="96">
        <f t="shared" si="0"/>
        <v>12780</v>
      </c>
    </row>
    <row r="11" spans="1:15" s="51" customFormat="1" ht="18.75" customHeight="1">
      <c r="A11" s="101"/>
      <c r="B11" s="105" t="s">
        <v>62</v>
      </c>
      <c r="C11" s="102"/>
      <c r="D11" s="102"/>
      <c r="E11" s="102"/>
      <c r="F11" s="102"/>
      <c r="G11" s="102"/>
      <c r="H11" s="102"/>
      <c r="I11" s="102"/>
      <c r="J11" s="102"/>
      <c r="K11" s="106"/>
      <c r="L11" s="106"/>
      <c r="M11" s="102"/>
      <c r="N11" s="102"/>
      <c r="O11" s="102"/>
    </row>
    <row r="12" spans="1:15" s="51" customFormat="1" ht="18.75" customHeight="1">
      <c r="A12" s="47"/>
      <c r="B12" s="97" t="s">
        <v>227</v>
      </c>
      <c r="C12" s="45">
        <f aca="true" t="shared" si="1" ref="C12:C55">+SUM(D12:O12)-K12-L12</f>
        <v>0</v>
      </c>
      <c r="D12" s="50"/>
      <c r="E12" s="50"/>
      <c r="F12" s="50"/>
      <c r="G12" s="50"/>
      <c r="H12" s="50"/>
      <c r="I12" s="50"/>
      <c r="J12" s="50"/>
      <c r="K12" s="50"/>
      <c r="L12" s="50"/>
      <c r="M12" s="45"/>
      <c r="N12" s="50"/>
      <c r="O12" s="50"/>
    </row>
    <row r="13" spans="1:15" s="51" customFormat="1" ht="18.75" customHeight="1">
      <c r="A13" s="47">
        <v>1</v>
      </c>
      <c r="B13" s="48" t="s">
        <v>101</v>
      </c>
      <c r="C13" s="49">
        <f t="shared" si="1"/>
        <v>13623</v>
      </c>
      <c r="D13" s="50"/>
      <c r="E13" s="50"/>
      <c r="F13" s="50"/>
      <c r="G13" s="50"/>
      <c r="H13" s="50"/>
      <c r="I13" s="50"/>
      <c r="J13" s="50"/>
      <c r="K13" s="50"/>
      <c r="L13" s="50"/>
      <c r="M13" s="45">
        <v>13623</v>
      </c>
      <c r="N13" s="50"/>
      <c r="O13" s="50"/>
    </row>
    <row r="14" spans="1:16" s="51" customFormat="1" ht="18.75" customHeight="1">
      <c r="A14" s="47">
        <v>2</v>
      </c>
      <c r="B14" s="48" t="s">
        <v>102</v>
      </c>
      <c r="C14" s="49">
        <f t="shared" si="1"/>
        <v>2891</v>
      </c>
      <c r="D14" s="50"/>
      <c r="E14" s="50"/>
      <c r="F14" s="50"/>
      <c r="G14" s="50"/>
      <c r="H14" s="50"/>
      <c r="I14" s="50"/>
      <c r="J14" s="50"/>
      <c r="K14" s="50"/>
      <c r="L14" s="50"/>
      <c r="M14" s="45">
        <v>2891</v>
      </c>
      <c r="N14" s="50"/>
      <c r="O14" s="50"/>
      <c r="P14" s="75"/>
    </row>
    <row r="15" spans="1:16" s="51" customFormat="1" ht="18.75" customHeight="1">
      <c r="A15" s="47">
        <v>3</v>
      </c>
      <c r="B15" s="48" t="s">
        <v>103</v>
      </c>
      <c r="C15" s="49">
        <f t="shared" si="1"/>
        <v>9206</v>
      </c>
      <c r="D15" s="50"/>
      <c r="E15" s="50"/>
      <c r="F15" s="50"/>
      <c r="G15" s="50"/>
      <c r="H15" s="50"/>
      <c r="I15" s="50"/>
      <c r="J15" s="50"/>
      <c r="K15" s="50"/>
      <c r="L15" s="50"/>
      <c r="M15" s="45">
        <v>9206</v>
      </c>
      <c r="N15" s="50"/>
      <c r="O15" s="50"/>
      <c r="P15" s="75"/>
    </row>
    <row r="16" spans="1:16" s="51" customFormat="1" ht="18.75" customHeight="1">
      <c r="A16" s="47">
        <v>4</v>
      </c>
      <c r="B16" s="48" t="s">
        <v>104</v>
      </c>
      <c r="C16" s="49">
        <f t="shared" si="1"/>
        <v>2222</v>
      </c>
      <c r="D16" s="50"/>
      <c r="E16" s="50"/>
      <c r="F16" s="50"/>
      <c r="G16" s="50"/>
      <c r="H16" s="50"/>
      <c r="I16" s="50"/>
      <c r="J16" s="50"/>
      <c r="K16" s="50"/>
      <c r="L16" s="50"/>
      <c r="M16" s="45">
        <v>2172</v>
      </c>
      <c r="N16" s="50"/>
      <c r="O16" s="45">
        <v>50</v>
      </c>
      <c r="P16" s="75"/>
    </row>
    <row r="17" spans="1:16" s="51" customFormat="1" ht="18.75" customHeight="1">
      <c r="A17" s="47">
        <v>5</v>
      </c>
      <c r="B17" s="48" t="s">
        <v>105</v>
      </c>
      <c r="C17" s="49">
        <f t="shared" si="1"/>
        <v>1362</v>
      </c>
      <c r="D17" s="50"/>
      <c r="E17" s="50"/>
      <c r="F17" s="50"/>
      <c r="G17" s="50"/>
      <c r="H17" s="50"/>
      <c r="I17" s="50"/>
      <c r="J17" s="50"/>
      <c r="K17" s="50"/>
      <c r="L17" s="50"/>
      <c r="M17" s="45">
        <v>1362</v>
      </c>
      <c r="N17" s="50"/>
      <c r="O17" s="45"/>
      <c r="P17" s="75"/>
    </row>
    <row r="18" spans="1:16" s="51" customFormat="1" ht="18.75" customHeight="1">
      <c r="A18" s="47">
        <v>6</v>
      </c>
      <c r="B18" s="48" t="s">
        <v>237</v>
      </c>
      <c r="C18" s="49">
        <f t="shared" si="1"/>
        <v>3991</v>
      </c>
      <c r="D18" s="50"/>
      <c r="E18" s="50"/>
      <c r="F18" s="50"/>
      <c r="G18" s="50"/>
      <c r="H18" s="50"/>
      <c r="I18" s="50"/>
      <c r="J18" s="45">
        <v>1874</v>
      </c>
      <c r="K18" s="50"/>
      <c r="L18" s="45">
        <v>1874</v>
      </c>
      <c r="M18" s="45">
        <v>2117</v>
      </c>
      <c r="N18" s="50"/>
      <c r="O18" s="50"/>
      <c r="P18" s="75"/>
    </row>
    <row r="19" spans="1:16" s="51" customFormat="1" ht="18.75" customHeight="1">
      <c r="A19" s="47">
        <v>7</v>
      </c>
      <c r="B19" s="48" t="s">
        <v>106</v>
      </c>
      <c r="C19" s="49">
        <f t="shared" si="1"/>
        <v>95366</v>
      </c>
      <c r="D19" s="45">
        <v>140</v>
      </c>
      <c r="E19" s="50"/>
      <c r="F19" s="50"/>
      <c r="G19" s="50"/>
      <c r="H19" s="50"/>
      <c r="I19" s="50"/>
      <c r="J19" s="45"/>
      <c r="K19" s="50"/>
      <c r="L19" s="45"/>
      <c r="M19" s="45">
        <v>1132</v>
      </c>
      <c r="N19" s="45">
        <v>94094</v>
      </c>
      <c r="O19" s="50"/>
      <c r="P19" s="75"/>
    </row>
    <row r="20" spans="1:16" s="51" customFormat="1" ht="18.75" customHeight="1">
      <c r="A20" s="47">
        <v>8</v>
      </c>
      <c r="B20" s="48" t="s">
        <v>107</v>
      </c>
      <c r="C20" s="49">
        <f t="shared" si="1"/>
        <v>4323</v>
      </c>
      <c r="D20" s="45"/>
      <c r="E20" s="50"/>
      <c r="F20" s="50"/>
      <c r="G20" s="50"/>
      <c r="H20" s="50"/>
      <c r="I20" s="50"/>
      <c r="J20" s="50"/>
      <c r="K20" s="50"/>
      <c r="L20" s="50"/>
      <c r="M20" s="45">
        <v>4323</v>
      </c>
      <c r="N20" s="45"/>
      <c r="O20" s="50"/>
      <c r="P20" s="75"/>
    </row>
    <row r="21" spans="1:16" s="51" customFormat="1" ht="18.75" customHeight="1">
      <c r="A21" s="47">
        <v>9</v>
      </c>
      <c r="B21" s="48" t="s">
        <v>108</v>
      </c>
      <c r="C21" s="49">
        <f t="shared" si="1"/>
        <v>1033</v>
      </c>
      <c r="D21" s="50"/>
      <c r="E21" s="50"/>
      <c r="F21" s="45"/>
      <c r="G21" s="50"/>
      <c r="H21" s="50"/>
      <c r="I21" s="50"/>
      <c r="J21" s="50"/>
      <c r="K21" s="50"/>
      <c r="L21" s="50"/>
      <c r="M21" s="45">
        <v>1033</v>
      </c>
      <c r="N21" s="50"/>
      <c r="O21" s="50"/>
      <c r="P21" s="75"/>
    </row>
    <row r="22" spans="1:16" s="51" customFormat="1" ht="18.75" customHeight="1">
      <c r="A22" s="47">
        <v>10</v>
      </c>
      <c r="B22" s="48" t="s">
        <v>109</v>
      </c>
      <c r="C22" s="49">
        <f t="shared" si="1"/>
        <v>2859</v>
      </c>
      <c r="D22" s="50"/>
      <c r="E22" s="50"/>
      <c r="F22" s="50"/>
      <c r="G22" s="50"/>
      <c r="H22" s="50"/>
      <c r="I22" s="50"/>
      <c r="J22" s="50"/>
      <c r="K22" s="50"/>
      <c r="L22" s="50"/>
      <c r="M22" s="45">
        <v>2859</v>
      </c>
      <c r="N22" s="50"/>
      <c r="O22" s="50"/>
      <c r="P22" s="75"/>
    </row>
    <row r="23" spans="1:16" s="51" customFormat="1" ht="18.75" customHeight="1">
      <c r="A23" s="47">
        <v>11</v>
      </c>
      <c r="B23" s="48" t="s">
        <v>8</v>
      </c>
      <c r="C23" s="49">
        <f t="shared" si="1"/>
        <v>15836</v>
      </c>
      <c r="D23" s="45"/>
      <c r="E23" s="50"/>
      <c r="F23" s="50"/>
      <c r="G23" s="50"/>
      <c r="H23" s="50"/>
      <c r="I23" s="50"/>
      <c r="J23" s="45">
        <v>8360</v>
      </c>
      <c r="K23" s="45">
        <v>7060</v>
      </c>
      <c r="L23" s="50"/>
      <c r="M23" s="45">
        <v>7176</v>
      </c>
      <c r="N23" s="50"/>
      <c r="O23" s="45">
        <v>300</v>
      </c>
      <c r="P23" s="75"/>
    </row>
    <row r="24" spans="1:16" s="51" customFormat="1" ht="18.75" customHeight="1">
      <c r="A24" s="47">
        <v>12</v>
      </c>
      <c r="B24" s="48" t="s">
        <v>110</v>
      </c>
      <c r="C24" s="49">
        <f t="shared" si="1"/>
        <v>12030</v>
      </c>
      <c r="D24" s="50"/>
      <c r="E24" s="50"/>
      <c r="F24" s="50"/>
      <c r="G24" s="50"/>
      <c r="H24" s="50"/>
      <c r="I24" s="45">
        <v>400</v>
      </c>
      <c r="J24" s="45">
        <v>7700</v>
      </c>
      <c r="K24" s="45"/>
      <c r="L24" s="50"/>
      <c r="M24" s="45">
        <v>3780</v>
      </c>
      <c r="N24" s="50"/>
      <c r="O24" s="45">
        <v>150</v>
      </c>
      <c r="P24" s="75"/>
    </row>
    <row r="25" spans="1:16" s="51" customFormat="1" ht="18.75" customHeight="1">
      <c r="A25" s="47"/>
      <c r="B25" s="97" t="s">
        <v>228</v>
      </c>
      <c r="C25" s="49">
        <f t="shared" si="1"/>
        <v>0</v>
      </c>
      <c r="D25" s="50"/>
      <c r="E25" s="50"/>
      <c r="F25" s="50"/>
      <c r="G25" s="50"/>
      <c r="H25" s="50"/>
      <c r="I25" s="45"/>
      <c r="J25" s="45"/>
      <c r="K25" s="50"/>
      <c r="L25" s="50"/>
      <c r="M25" s="45"/>
      <c r="N25" s="50"/>
      <c r="O25" s="45"/>
      <c r="P25" s="75"/>
    </row>
    <row r="26" spans="1:15" s="51" customFormat="1" ht="18.75" customHeight="1">
      <c r="A26" s="47">
        <v>13</v>
      </c>
      <c r="B26" s="48" t="s">
        <v>100</v>
      </c>
      <c r="C26" s="49">
        <f t="shared" si="1"/>
        <v>12032</v>
      </c>
      <c r="D26" s="50"/>
      <c r="E26" s="50"/>
      <c r="F26" s="50"/>
      <c r="G26" s="50"/>
      <c r="H26" s="50"/>
      <c r="I26" s="50"/>
      <c r="J26" s="45"/>
      <c r="K26" s="50"/>
      <c r="L26" s="50"/>
      <c r="M26" s="45">
        <v>12032</v>
      </c>
      <c r="N26" s="50"/>
      <c r="O26" s="50"/>
    </row>
    <row r="27" spans="1:15" s="51" customFormat="1" ht="18.75" customHeight="1">
      <c r="A27" s="47">
        <v>14</v>
      </c>
      <c r="B27" s="48" t="s">
        <v>116</v>
      </c>
      <c r="C27" s="49">
        <f t="shared" si="1"/>
        <v>2938</v>
      </c>
      <c r="D27" s="50"/>
      <c r="E27" s="50"/>
      <c r="F27" s="50"/>
      <c r="G27" s="50"/>
      <c r="H27" s="50"/>
      <c r="I27" s="50"/>
      <c r="J27" s="45"/>
      <c r="K27" s="50"/>
      <c r="L27" s="50"/>
      <c r="M27" s="45">
        <v>2938</v>
      </c>
      <c r="N27" s="50"/>
      <c r="O27" s="50"/>
    </row>
    <row r="28" spans="1:15" s="51" customFormat="1" ht="18.75" customHeight="1">
      <c r="A28" s="47">
        <v>15</v>
      </c>
      <c r="B28" s="48" t="s">
        <v>117</v>
      </c>
      <c r="C28" s="49">
        <f t="shared" si="1"/>
        <v>896</v>
      </c>
      <c r="D28" s="45"/>
      <c r="E28" s="50"/>
      <c r="F28" s="50"/>
      <c r="G28" s="50"/>
      <c r="H28" s="50"/>
      <c r="I28" s="50"/>
      <c r="J28" s="50"/>
      <c r="K28" s="50"/>
      <c r="L28" s="50"/>
      <c r="M28" s="45">
        <v>896</v>
      </c>
      <c r="N28" s="50"/>
      <c r="O28" s="50"/>
    </row>
    <row r="29" spans="1:15" s="51" customFormat="1" ht="18.75" customHeight="1">
      <c r="A29" s="47">
        <v>16</v>
      </c>
      <c r="B29" s="48" t="s">
        <v>118</v>
      </c>
      <c r="C29" s="49">
        <f t="shared" si="1"/>
        <v>1201</v>
      </c>
      <c r="D29" s="50"/>
      <c r="E29" s="50"/>
      <c r="F29" s="50"/>
      <c r="G29" s="50"/>
      <c r="H29" s="50"/>
      <c r="I29" s="50"/>
      <c r="J29" s="45"/>
      <c r="K29" s="50"/>
      <c r="L29" s="50"/>
      <c r="M29" s="45">
        <v>1201</v>
      </c>
      <c r="N29" s="50"/>
      <c r="O29" s="50"/>
    </row>
    <row r="30" spans="1:15" s="51" customFormat="1" ht="18.75" customHeight="1">
      <c r="A30" s="47">
        <v>17</v>
      </c>
      <c r="B30" s="48" t="s">
        <v>119</v>
      </c>
      <c r="C30" s="49">
        <f t="shared" si="1"/>
        <v>1901</v>
      </c>
      <c r="D30" s="50"/>
      <c r="E30" s="50"/>
      <c r="F30" s="50"/>
      <c r="G30" s="50"/>
      <c r="H30" s="50"/>
      <c r="I30" s="45"/>
      <c r="J30" s="45"/>
      <c r="K30" s="50"/>
      <c r="L30" s="50"/>
      <c r="M30" s="45">
        <v>1901</v>
      </c>
      <c r="N30" s="50"/>
      <c r="O30" s="50"/>
    </row>
    <row r="31" spans="1:15" s="51" customFormat="1" ht="18.75" customHeight="1">
      <c r="A31" s="47">
        <v>18</v>
      </c>
      <c r="B31" s="48" t="s">
        <v>120</v>
      </c>
      <c r="C31" s="49">
        <f t="shared" si="1"/>
        <v>2591</v>
      </c>
      <c r="D31" s="50"/>
      <c r="E31" s="50"/>
      <c r="F31" s="45"/>
      <c r="G31" s="50"/>
      <c r="H31" s="45"/>
      <c r="I31" s="50"/>
      <c r="J31" s="50"/>
      <c r="K31" s="50"/>
      <c r="L31" s="50"/>
      <c r="M31" s="45">
        <v>2591</v>
      </c>
      <c r="N31" s="50"/>
      <c r="O31" s="50"/>
    </row>
    <row r="32" spans="1:15" s="51" customFormat="1" ht="18.75" customHeight="1">
      <c r="A32" s="47">
        <v>19</v>
      </c>
      <c r="B32" s="48" t="s">
        <v>112</v>
      </c>
      <c r="C32" s="49">
        <f t="shared" si="1"/>
        <v>1294</v>
      </c>
      <c r="D32" s="45">
        <v>1294</v>
      </c>
      <c r="E32" s="50"/>
      <c r="F32" s="50"/>
      <c r="G32" s="45"/>
      <c r="H32" s="50"/>
      <c r="I32" s="50"/>
      <c r="J32" s="50"/>
      <c r="K32" s="50"/>
      <c r="L32" s="50"/>
      <c r="M32" s="50"/>
      <c r="N32" s="50"/>
      <c r="O32" s="50"/>
    </row>
    <row r="33" spans="1:15" s="51" customFormat="1" ht="18.75" customHeight="1">
      <c r="A33" s="47"/>
      <c r="B33" s="97" t="s">
        <v>229</v>
      </c>
      <c r="C33" s="49">
        <f t="shared" si="1"/>
        <v>0</v>
      </c>
      <c r="D33" s="50"/>
      <c r="E33" s="45"/>
      <c r="F33" s="50"/>
      <c r="G33" s="50"/>
      <c r="H33" s="50"/>
      <c r="I33" s="50"/>
      <c r="J33" s="50"/>
      <c r="K33" s="50"/>
      <c r="L33" s="50"/>
      <c r="M33" s="50"/>
      <c r="N33" s="50"/>
      <c r="O33" s="50"/>
    </row>
    <row r="34" spans="1:15" s="51" customFormat="1" ht="18.75" customHeight="1">
      <c r="A34" s="47">
        <v>20</v>
      </c>
      <c r="B34" s="48" t="s">
        <v>121</v>
      </c>
      <c r="C34" s="49">
        <f t="shared" si="1"/>
        <v>552</v>
      </c>
      <c r="D34" s="50"/>
      <c r="E34" s="45"/>
      <c r="F34" s="50"/>
      <c r="G34" s="50"/>
      <c r="H34" s="50"/>
      <c r="I34" s="50"/>
      <c r="J34" s="50"/>
      <c r="K34" s="50"/>
      <c r="L34" s="50"/>
      <c r="M34" s="45">
        <v>552</v>
      </c>
      <c r="N34" s="50"/>
      <c r="O34" s="50"/>
    </row>
    <row r="35" spans="1:15" s="51" customFormat="1" ht="18.75" customHeight="1">
      <c r="A35" s="47">
        <v>21</v>
      </c>
      <c r="B35" s="48" t="s">
        <v>122</v>
      </c>
      <c r="C35" s="49">
        <f t="shared" si="1"/>
        <v>821</v>
      </c>
      <c r="D35" s="50"/>
      <c r="E35" s="50"/>
      <c r="F35" s="50"/>
      <c r="G35" s="50"/>
      <c r="H35" s="50"/>
      <c r="I35" s="50"/>
      <c r="J35" s="45"/>
      <c r="K35" s="50"/>
      <c r="L35" s="45"/>
      <c r="M35" s="45">
        <v>821</v>
      </c>
      <c r="N35" s="50"/>
      <c r="O35" s="50"/>
    </row>
    <row r="36" spans="1:15" s="51" customFormat="1" ht="18.75" customHeight="1">
      <c r="A36" s="47">
        <v>22</v>
      </c>
      <c r="B36" s="48" t="s">
        <v>238</v>
      </c>
      <c r="C36" s="49">
        <f t="shared" si="1"/>
        <v>139</v>
      </c>
      <c r="D36" s="50"/>
      <c r="E36" s="45"/>
      <c r="F36" s="50"/>
      <c r="G36" s="50"/>
      <c r="H36" s="50"/>
      <c r="I36" s="50"/>
      <c r="J36" s="50"/>
      <c r="K36" s="50"/>
      <c r="L36" s="50"/>
      <c r="M36" s="45">
        <v>139</v>
      </c>
      <c r="N36" s="50"/>
      <c r="O36" s="50"/>
    </row>
    <row r="37" spans="1:15" s="51" customFormat="1" ht="18.75" customHeight="1">
      <c r="A37" s="47"/>
      <c r="B37" s="97" t="s">
        <v>230</v>
      </c>
      <c r="C37" s="49">
        <f t="shared" si="1"/>
        <v>0</v>
      </c>
      <c r="D37" s="50"/>
      <c r="E37" s="50"/>
      <c r="F37" s="50"/>
      <c r="G37" s="50"/>
      <c r="H37" s="50"/>
      <c r="I37" s="50"/>
      <c r="J37" s="50"/>
      <c r="K37" s="50"/>
      <c r="L37" s="50"/>
      <c r="M37" s="50"/>
      <c r="N37" s="50"/>
      <c r="O37" s="50"/>
    </row>
    <row r="38" spans="1:16" s="51" customFormat="1" ht="18.75" customHeight="1">
      <c r="A38" s="47">
        <v>23</v>
      </c>
      <c r="B38" s="48" t="s">
        <v>239</v>
      </c>
      <c r="C38" s="49">
        <f t="shared" si="1"/>
        <v>665420</v>
      </c>
      <c r="D38" s="45">
        <v>665420</v>
      </c>
      <c r="E38" s="50"/>
      <c r="F38" s="50"/>
      <c r="G38" s="50"/>
      <c r="H38" s="50"/>
      <c r="I38" s="50"/>
      <c r="J38" s="50"/>
      <c r="K38" s="50"/>
      <c r="L38" s="50"/>
      <c r="M38" s="45"/>
      <c r="N38" s="50"/>
      <c r="O38" s="50"/>
      <c r="P38" s="75"/>
    </row>
    <row r="39" spans="1:16" s="51" customFormat="1" ht="18.75" customHeight="1">
      <c r="A39" s="47">
        <v>24</v>
      </c>
      <c r="B39" s="48" t="s">
        <v>233</v>
      </c>
      <c r="C39" s="49">
        <f t="shared" si="1"/>
        <v>17553</v>
      </c>
      <c r="D39" s="50"/>
      <c r="E39" s="50"/>
      <c r="F39" s="45">
        <v>10258</v>
      </c>
      <c r="G39" s="45">
        <v>3536</v>
      </c>
      <c r="H39" s="45">
        <v>3759</v>
      </c>
      <c r="I39" s="50"/>
      <c r="J39" s="50"/>
      <c r="K39" s="50"/>
      <c r="L39" s="50"/>
      <c r="M39" s="45"/>
      <c r="N39" s="50"/>
      <c r="O39" s="50"/>
      <c r="P39" s="75"/>
    </row>
    <row r="40" spans="1:16" s="51" customFormat="1" ht="18.75" customHeight="1">
      <c r="A40" s="47">
        <v>25</v>
      </c>
      <c r="B40" s="48" t="s">
        <v>111</v>
      </c>
      <c r="C40" s="49">
        <f t="shared" si="1"/>
        <v>13190</v>
      </c>
      <c r="D40" s="50"/>
      <c r="E40" s="50"/>
      <c r="F40" s="50"/>
      <c r="G40" s="50"/>
      <c r="H40" s="50"/>
      <c r="I40" s="50"/>
      <c r="J40" s="45">
        <v>13190</v>
      </c>
      <c r="K40" s="50"/>
      <c r="L40" s="50"/>
      <c r="M40" s="45"/>
      <c r="N40" s="50"/>
      <c r="O40" s="50"/>
      <c r="P40" s="75"/>
    </row>
    <row r="41" spans="1:15" s="51" customFormat="1" ht="18.75" customHeight="1">
      <c r="A41" s="47">
        <v>26</v>
      </c>
      <c r="B41" s="48" t="s">
        <v>231</v>
      </c>
      <c r="C41" s="49">
        <f t="shared" si="1"/>
        <v>1577</v>
      </c>
      <c r="D41" s="50"/>
      <c r="E41" s="50"/>
      <c r="F41" s="50"/>
      <c r="G41" s="50"/>
      <c r="H41" s="50"/>
      <c r="I41" s="50"/>
      <c r="J41" s="45">
        <v>1577</v>
      </c>
      <c r="K41" s="50"/>
      <c r="L41" s="50"/>
      <c r="M41" s="45"/>
      <c r="N41" s="50"/>
      <c r="O41" s="50"/>
    </row>
    <row r="42" spans="1:15" s="51" customFormat="1" ht="18.75" customHeight="1">
      <c r="A42" s="47">
        <v>27</v>
      </c>
      <c r="B42" s="48" t="s">
        <v>240</v>
      </c>
      <c r="C42" s="49">
        <f t="shared" si="1"/>
        <v>188335</v>
      </c>
      <c r="D42" s="50"/>
      <c r="E42" s="50"/>
      <c r="F42" s="50"/>
      <c r="G42" s="50"/>
      <c r="H42" s="50"/>
      <c r="I42" s="45">
        <v>57579</v>
      </c>
      <c r="J42" s="45">
        <v>130756</v>
      </c>
      <c r="K42" s="50"/>
      <c r="L42" s="50"/>
      <c r="M42" s="45"/>
      <c r="N42" s="50"/>
      <c r="O42" s="50"/>
    </row>
    <row r="43" spans="1:15" s="51" customFormat="1" ht="18.75" customHeight="1">
      <c r="A43" s="47"/>
      <c r="B43" s="97" t="s">
        <v>226</v>
      </c>
      <c r="C43" s="49">
        <f t="shared" si="1"/>
        <v>0</v>
      </c>
      <c r="D43" s="50"/>
      <c r="E43" s="50"/>
      <c r="F43" s="50"/>
      <c r="G43" s="50"/>
      <c r="H43" s="50"/>
      <c r="I43" s="50"/>
      <c r="J43" s="50"/>
      <c r="K43" s="50"/>
      <c r="L43" s="50"/>
      <c r="M43" s="50"/>
      <c r="N43" s="50"/>
      <c r="O43" s="50"/>
    </row>
    <row r="44" spans="1:15" s="51" customFormat="1" ht="18.75" customHeight="1">
      <c r="A44" s="47">
        <v>28</v>
      </c>
      <c r="B44" s="48" t="s">
        <v>241</v>
      </c>
      <c r="C44" s="49">
        <f t="shared" si="1"/>
        <v>75</v>
      </c>
      <c r="D44" s="50"/>
      <c r="E44" s="50"/>
      <c r="F44" s="50"/>
      <c r="G44" s="50"/>
      <c r="H44" s="50"/>
      <c r="I44" s="50"/>
      <c r="J44" s="45">
        <v>75</v>
      </c>
      <c r="K44" s="50"/>
      <c r="L44" s="45">
        <v>75</v>
      </c>
      <c r="M44" s="45"/>
      <c r="N44" s="45"/>
      <c r="O44" s="50"/>
    </row>
    <row r="45" spans="1:15" s="51" customFormat="1" ht="18.75" customHeight="1">
      <c r="A45" s="47">
        <v>29</v>
      </c>
      <c r="B45" s="48" t="s">
        <v>242</v>
      </c>
      <c r="C45" s="49">
        <f t="shared" si="1"/>
        <v>23887</v>
      </c>
      <c r="D45" s="50"/>
      <c r="E45" s="45">
        <v>23887</v>
      </c>
      <c r="F45" s="50"/>
      <c r="G45" s="50"/>
      <c r="H45" s="50"/>
      <c r="I45" s="50"/>
      <c r="J45" s="50"/>
      <c r="K45" s="50"/>
      <c r="L45" s="50"/>
      <c r="M45" s="50"/>
      <c r="N45" s="50"/>
      <c r="O45" s="45"/>
    </row>
    <row r="46" spans="1:15" s="51" customFormat="1" ht="18.75" customHeight="1">
      <c r="A46" s="47">
        <v>30</v>
      </c>
      <c r="B46" s="48" t="s">
        <v>243</v>
      </c>
      <c r="C46" s="49">
        <f t="shared" si="1"/>
        <v>630</v>
      </c>
      <c r="D46" s="50"/>
      <c r="E46" s="50"/>
      <c r="F46" s="50"/>
      <c r="G46" s="50"/>
      <c r="H46" s="50"/>
      <c r="I46" s="50"/>
      <c r="J46" s="50"/>
      <c r="K46" s="50"/>
      <c r="L46" s="50"/>
      <c r="M46" s="50"/>
      <c r="N46" s="50"/>
      <c r="O46" s="45">
        <v>630</v>
      </c>
    </row>
    <row r="47" spans="1:15" s="51" customFormat="1" ht="18.75" customHeight="1">
      <c r="A47" s="47">
        <v>31</v>
      </c>
      <c r="B47" s="48" t="s">
        <v>114</v>
      </c>
      <c r="C47" s="49">
        <f t="shared" si="1"/>
        <v>500</v>
      </c>
      <c r="D47" s="50"/>
      <c r="E47" s="45">
        <v>500</v>
      </c>
      <c r="F47" s="50"/>
      <c r="G47" s="50"/>
      <c r="H47" s="50"/>
      <c r="I47" s="50"/>
      <c r="J47" s="50"/>
      <c r="K47" s="50"/>
      <c r="L47" s="50"/>
      <c r="M47" s="50"/>
      <c r="N47" s="50"/>
      <c r="O47" s="45"/>
    </row>
    <row r="48" spans="1:15" s="51" customFormat="1" ht="18.75" customHeight="1">
      <c r="A48" s="47">
        <v>32</v>
      </c>
      <c r="B48" s="98" t="s">
        <v>123</v>
      </c>
      <c r="C48" s="73">
        <f t="shared" si="1"/>
        <v>44550</v>
      </c>
      <c r="D48" s="99"/>
      <c r="E48" s="99"/>
      <c r="F48" s="99"/>
      <c r="G48" s="99"/>
      <c r="H48" s="99"/>
      <c r="I48" s="99"/>
      <c r="J48" s="46">
        <v>44550</v>
      </c>
      <c r="K48" s="99"/>
      <c r="L48" s="99"/>
      <c r="M48" s="99"/>
      <c r="N48" s="99"/>
      <c r="O48" s="46"/>
    </row>
    <row r="49" spans="1:15" s="51" customFormat="1" ht="18.75" customHeight="1">
      <c r="A49" s="77"/>
      <c r="B49" s="100" t="s">
        <v>244</v>
      </c>
      <c r="C49" s="73">
        <f t="shared" si="1"/>
        <v>0</v>
      </c>
      <c r="D49" s="77"/>
      <c r="E49" s="77"/>
      <c r="F49" s="77"/>
      <c r="G49" s="77"/>
      <c r="H49" s="77"/>
      <c r="I49" s="77"/>
      <c r="J49" s="77"/>
      <c r="K49" s="77"/>
      <c r="L49" s="77"/>
      <c r="M49" s="77"/>
      <c r="N49" s="77"/>
      <c r="O49" s="77"/>
    </row>
    <row r="50" spans="1:15" s="51" customFormat="1" ht="18.75" customHeight="1">
      <c r="A50" s="110">
        <v>33</v>
      </c>
      <c r="B50" s="77" t="s">
        <v>347</v>
      </c>
      <c r="C50" s="73">
        <f t="shared" si="1"/>
        <v>0</v>
      </c>
      <c r="D50" s="77"/>
      <c r="E50" s="77"/>
      <c r="F50" s="77"/>
      <c r="G50" s="77"/>
      <c r="H50" s="77"/>
      <c r="I50" s="77"/>
      <c r="J50" s="107"/>
      <c r="K50" s="77"/>
      <c r="L50" s="77"/>
      <c r="M50" s="77"/>
      <c r="N50" s="77"/>
      <c r="O50" s="77"/>
    </row>
    <row r="51" spans="1:15" s="51" customFormat="1" ht="18.75" customHeight="1">
      <c r="A51" s="110">
        <v>34</v>
      </c>
      <c r="B51" s="77" t="s">
        <v>245</v>
      </c>
      <c r="C51" s="73">
        <f t="shared" si="1"/>
        <v>0</v>
      </c>
      <c r="D51" s="77"/>
      <c r="E51" s="77"/>
      <c r="F51" s="77"/>
      <c r="G51" s="77"/>
      <c r="H51" s="77"/>
      <c r="I51" s="77"/>
      <c r="J51" s="107"/>
      <c r="K51" s="77"/>
      <c r="L51" s="77"/>
      <c r="M51" s="77"/>
      <c r="N51" s="77"/>
      <c r="O51" s="77"/>
    </row>
    <row r="52" spans="1:15" s="51" customFormat="1" ht="18.75" customHeight="1">
      <c r="A52" s="110">
        <v>35</v>
      </c>
      <c r="B52" s="77" t="s">
        <v>246</v>
      </c>
      <c r="C52" s="73">
        <f t="shared" si="1"/>
        <v>3900</v>
      </c>
      <c r="D52" s="77"/>
      <c r="E52" s="77"/>
      <c r="F52" s="77"/>
      <c r="G52" s="77"/>
      <c r="H52" s="77"/>
      <c r="I52" s="77"/>
      <c r="J52" s="107"/>
      <c r="K52" s="77"/>
      <c r="L52" s="77"/>
      <c r="M52" s="133">
        <v>3900</v>
      </c>
      <c r="N52" s="77"/>
      <c r="O52" s="77"/>
    </row>
    <row r="53" spans="1:15" s="51" customFormat="1" ht="18.75" customHeight="1">
      <c r="A53" s="110">
        <v>36</v>
      </c>
      <c r="B53" s="77" t="s">
        <v>247</v>
      </c>
      <c r="C53" s="73">
        <f t="shared" si="1"/>
        <v>1000</v>
      </c>
      <c r="D53" s="77"/>
      <c r="E53" s="77"/>
      <c r="F53" s="77"/>
      <c r="G53" s="77"/>
      <c r="H53" s="77"/>
      <c r="I53" s="77"/>
      <c r="J53" s="107"/>
      <c r="K53" s="77"/>
      <c r="L53" s="77"/>
      <c r="M53" s="77"/>
      <c r="N53" s="77"/>
      <c r="O53" s="107">
        <v>1000</v>
      </c>
    </row>
    <row r="54" spans="1:15" s="51" customFormat="1" ht="15">
      <c r="A54" s="110">
        <v>37</v>
      </c>
      <c r="B54" s="137" t="s">
        <v>348</v>
      </c>
      <c r="C54" s="73">
        <f t="shared" si="1"/>
        <v>0</v>
      </c>
      <c r="D54" s="135"/>
      <c r="E54" s="135"/>
      <c r="F54" s="135"/>
      <c r="G54" s="135"/>
      <c r="H54" s="135"/>
      <c r="I54" s="135"/>
      <c r="J54" s="136"/>
      <c r="K54" s="135"/>
      <c r="L54" s="135"/>
      <c r="M54" s="135"/>
      <c r="N54" s="135"/>
      <c r="O54" s="136"/>
    </row>
    <row r="55" spans="1:15" s="51" customFormat="1" ht="18.75" customHeight="1">
      <c r="A55" s="104">
        <v>38</v>
      </c>
      <c r="B55" s="108" t="s">
        <v>125</v>
      </c>
      <c r="C55" s="72">
        <f t="shared" si="1"/>
        <v>10650</v>
      </c>
      <c r="D55" s="108"/>
      <c r="E55" s="108"/>
      <c r="F55" s="108"/>
      <c r="G55" s="108"/>
      <c r="H55" s="108"/>
      <c r="I55" s="108"/>
      <c r="J55" s="109"/>
      <c r="K55" s="108"/>
      <c r="L55" s="108"/>
      <c r="M55" s="108"/>
      <c r="N55" s="108"/>
      <c r="O55" s="109">
        <v>10650</v>
      </c>
    </row>
  </sheetData>
  <sheetProtection/>
  <mergeCells count="20">
    <mergeCell ref="A1:B1"/>
    <mergeCell ref="C1:O1"/>
    <mergeCell ref="A3:O3"/>
    <mergeCell ref="A4:O4"/>
    <mergeCell ref="A5:O5"/>
    <mergeCell ref="A6:A8"/>
    <mergeCell ref="B6:B8"/>
    <mergeCell ref="C6:C8"/>
    <mergeCell ref="D6:O6"/>
    <mergeCell ref="D7:D8"/>
    <mergeCell ref="E7:E8"/>
    <mergeCell ref="F7:F8"/>
    <mergeCell ref="G7:G8"/>
    <mergeCell ref="H7:H8"/>
    <mergeCell ref="I7:I8"/>
    <mergeCell ref="O7:O8"/>
    <mergeCell ref="J7:J8"/>
    <mergeCell ref="K7:L7"/>
    <mergeCell ref="M7:M8"/>
    <mergeCell ref="N7:N8"/>
  </mergeCells>
  <printOptions/>
  <pageMargins left="0.37" right="0.2" top="0.54" bottom="0.47" header="0.5" footer="0.41"/>
  <pageSetup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dimension ref="A1:N38"/>
  <sheetViews>
    <sheetView showZeros="0" zoomScale="85" zoomScaleNormal="85" zoomScalePageLayoutView="0" workbookViewId="0" topLeftCell="B34">
      <selection activeCell="D13" sqref="D13"/>
    </sheetView>
  </sheetViews>
  <sheetFormatPr defaultColWidth="47.28125" defaultRowHeight="12.75"/>
  <cols>
    <col min="1" max="1" width="5.00390625" style="1" customWidth="1"/>
    <col min="2" max="2" width="15.7109375" style="1" customWidth="1"/>
    <col min="3" max="5" width="12.7109375" style="1" customWidth="1"/>
    <col min="6" max="6" width="13.57421875" style="1" customWidth="1"/>
    <col min="7" max="9" width="12.7109375" style="1" customWidth="1"/>
    <col min="10" max="16384" width="47.28125" style="1" customWidth="1"/>
  </cols>
  <sheetData>
    <row r="1" spans="1:14" s="4" customFormat="1" ht="16.5" customHeight="1">
      <c r="A1" s="251"/>
      <c r="B1" s="251"/>
      <c r="C1" s="264" t="s">
        <v>354</v>
      </c>
      <c r="D1" s="264"/>
      <c r="E1" s="264"/>
      <c r="F1" s="264"/>
      <c r="G1" s="264"/>
      <c r="H1" s="264"/>
      <c r="I1" s="264"/>
      <c r="J1" s="9"/>
      <c r="K1" s="9"/>
      <c r="L1" s="9"/>
      <c r="M1" s="9"/>
      <c r="N1" s="9"/>
    </row>
    <row r="2" spans="1:2" s="4" customFormat="1" ht="16.5">
      <c r="A2" s="281"/>
      <c r="B2" s="281"/>
    </row>
    <row r="3" spans="1:9" ht="15">
      <c r="A3" s="266" t="s">
        <v>372</v>
      </c>
      <c r="B3" s="266"/>
      <c r="C3" s="266"/>
      <c r="D3" s="266"/>
      <c r="E3" s="266"/>
      <c r="F3" s="266"/>
      <c r="G3" s="266"/>
      <c r="H3" s="266"/>
      <c r="I3" s="266"/>
    </row>
    <row r="4" spans="1:14" ht="15">
      <c r="A4" s="249" t="str">
        <f>+'81'!A4:C4</f>
        <v>(Kèm theo Quyết định số   21 /QĐ-UBND ngày  10 /01/2024 của UBND thành phố Nha Trang)</v>
      </c>
      <c r="B4" s="249"/>
      <c r="C4" s="249"/>
      <c r="D4" s="249"/>
      <c r="E4" s="249"/>
      <c r="F4" s="249"/>
      <c r="G4" s="249"/>
      <c r="H4" s="249"/>
      <c r="I4" s="249"/>
      <c r="J4" s="6"/>
      <c r="K4" s="6"/>
      <c r="L4" s="6"/>
      <c r="M4" s="6"/>
      <c r="N4" s="6"/>
    </row>
    <row r="5" spans="1:14" ht="15">
      <c r="A5" s="2"/>
      <c r="B5" s="2"/>
      <c r="C5" s="2"/>
      <c r="D5" s="2"/>
      <c r="E5" s="2"/>
      <c r="F5" s="2"/>
      <c r="G5" s="2"/>
      <c r="H5" s="2"/>
      <c r="I5" s="2"/>
      <c r="J5" s="2"/>
      <c r="K5" s="2"/>
      <c r="L5" s="2"/>
      <c r="M5" s="2"/>
      <c r="N5" s="2"/>
    </row>
    <row r="6" spans="1:9" ht="15">
      <c r="A6" s="248" t="s">
        <v>10</v>
      </c>
      <c r="B6" s="248"/>
      <c r="C6" s="248"/>
      <c r="D6" s="248"/>
      <c r="E6" s="248"/>
      <c r="F6" s="248"/>
      <c r="G6" s="248"/>
      <c r="H6" s="248"/>
      <c r="I6" s="248"/>
    </row>
    <row r="7" spans="1:9" ht="18" customHeight="1">
      <c r="A7" s="276" t="s">
        <v>11</v>
      </c>
      <c r="B7" s="276" t="s">
        <v>90</v>
      </c>
      <c r="C7" s="276" t="s">
        <v>170</v>
      </c>
      <c r="D7" s="276" t="s">
        <v>171</v>
      </c>
      <c r="E7" s="276"/>
      <c r="F7" s="276"/>
      <c r="G7" s="276" t="s">
        <v>287</v>
      </c>
      <c r="H7" s="278" t="s">
        <v>373</v>
      </c>
      <c r="I7" s="276" t="s">
        <v>172</v>
      </c>
    </row>
    <row r="8" spans="1:9" ht="18" customHeight="1">
      <c r="A8" s="276"/>
      <c r="B8" s="276"/>
      <c r="C8" s="276"/>
      <c r="D8" s="276" t="s">
        <v>91</v>
      </c>
      <c r="E8" s="277" t="s">
        <v>51</v>
      </c>
      <c r="F8" s="277"/>
      <c r="G8" s="276"/>
      <c r="H8" s="279"/>
      <c r="I8" s="276"/>
    </row>
    <row r="9" spans="1:9" ht="69" customHeight="1">
      <c r="A9" s="276"/>
      <c r="B9" s="276"/>
      <c r="C9" s="276"/>
      <c r="D9" s="276"/>
      <c r="E9" s="52" t="s">
        <v>288</v>
      </c>
      <c r="F9" s="52" t="s">
        <v>289</v>
      </c>
      <c r="G9" s="276"/>
      <c r="H9" s="280"/>
      <c r="I9" s="276"/>
    </row>
    <row r="10" spans="1:9" ht="18" customHeight="1">
      <c r="A10" s="53" t="s">
        <v>13</v>
      </c>
      <c r="B10" s="53" t="s">
        <v>14</v>
      </c>
      <c r="C10" s="53">
        <v>1</v>
      </c>
      <c r="D10" s="53">
        <v>2</v>
      </c>
      <c r="E10" s="53">
        <v>3</v>
      </c>
      <c r="F10" s="53">
        <v>4</v>
      </c>
      <c r="G10" s="53">
        <v>5</v>
      </c>
      <c r="H10" s="53">
        <v>6</v>
      </c>
      <c r="I10" s="53">
        <v>7</v>
      </c>
    </row>
    <row r="11" spans="1:11" ht="18" customHeight="1">
      <c r="A11" s="54"/>
      <c r="B11" s="55" t="s">
        <v>99</v>
      </c>
      <c r="C11" s="56">
        <f aca="true" t="shared" si="0" ref="C11:I11">+SUM(C12:C38)</f>
        <v>277417</v>
      </c>
      <c r="D11" s="56">
        <f t="shared" si="0"/>
        <v>132500</v>
      </c>
      <c r="E11" s="56">
        <f t="shared" si="0"/>
        <v>93610</v>
      </c>
      <c r="F11" s="56">
        <f t="shared" si="0"/>
        <v>38890</v>
      </c>
      <c r="G11" s="56">
        <f t="shared" si="0"/>
        <v>162490</v>
      </c>
      <c r="H11" s="56">
        <f t="shared" si="0"/>
        <v>11631</v>
      </c>
      <c r="I11" s="56">
        <f t="shared" si="0"/>
        <v>306621</v>
      </c>
      <c r="J11" s="149"/>
      <c r="K11" s="149"/>
    </row>
    <row r="12" spans="1:11" ht="18" customHeight="1">
      <c r="A12" s="57">
        <v>1</v>
      </c>
      <c r="B12" s="57" t="s">
        <v>173</v>
      </c>
      <c r="C12" s="58">
        <v>21797</v>
      </c>
      <c r="D12" s="58">
        <f>+E12+F12</f>
        <v>9378</v>
      </c>
      <c r="E12" s="58">
        <v>6577</v>
      </c>
      <c r="F12" s="58">
        <v>2801</v>
      </c>
      <c r="G12" s="58">
        <v>0</v>
      </c>
      <c r="H12" s="58">
        <v>1356</v>
      </c>
      <c r="I12" s="58">
        <v>10734</v>
      </c>
      <c r="J12" s="149"/>
      <c r="K12" s="149"/>
    </row>
    <row r="13" spans="1:11" ht="18" customHeight="1">
      <c r="A13" s="57">
        <v>2</v>
      </c>
      <c r="B13" s="57" t="s">
        <v>127</v>
      </c>
      <c r="C13" s="58">
        <v>5141</v>
      </c>
      <c r="D13" s="58">
        <f aca="true" t="shared" si="1" ref="D13:D38">+E13+F13</f>
        <v>4602</v>
      </c>
      <c r="E13" s="58">
        <v>3808</v>
      </c>
      <c r="F13" s="58">
        <v>794</v>
      </c>
      <c r="G13" s="58">
        <v>7954</v>
      </c>
      <c r="H13" s="58">
        <v>42</v>
      </c>
      <c r="I13" s="58">
        <v>12598</v>
      </c>
      <c r="J13" s="149"/>
      <c r="K13" s="149"/>
    </row>
    <row r="14" spans="1:11" ht="18" customHeight="1">
      <c r="A14" s="57">
        <v>3</v>
      </c>
      <c r="B14" s="57" t="s">
        <v>128</v>
      </c>
      <c r="C14" s="58">
        <v>10092</v>
      </c>
      <c r="D14" s="58">
        <f t="shared" si="1"/>
        <v>5933</v>
      </c>
      <c r="E14" s="58">
        <v>4248</v>
      </c>
      <c r="F14" s="58">
        <v>1685</v>
      </c>
      <c r="G14" s="58">
        <v>6699</v>
      </c>
      <c r="H14" s="58">
        <v>36</v>
      </c>
      <c r="I14" s="58">
        <v>12668</v>
      </c>
      <c r="J14" s="149"/>
      <c r="K14" s="149"/>
    </row>
    <row r="15" spans="1:11" ht="18" customHeight="1">
      <c r="A15" s="57">
        <v>4</v>
      </c>
      <c r="B15" s="57" t="s">
        <v>174</v>
      </c>
      <c r="C15" s="58">
        <v>7111</v>
      </c>
      <c r="D15" s="58">
        <f t="shared" si="1"/>
        <v>3132</v>
      </c>
      <c r="E15" s="58">
        <v>1822</v>
      </c>
      <c r="F15" s="58">
        <v>1310</v>
      </c>
      <c r="G15" s="58">
        <v>6264</v>
      </c>
      <c r="H15" s="58">
        <v>71</v>
      </c>
      <c r="I15" s="58">
        <v>9467</v>
      </c>
      <c r="J15" s="149"/>
      <c r="K15" s="149"/>
    </row>
    <row r="16" spans="1:11" ht="18" customHeight="1">
      <c r="A16" s="57">
        <v>5</v>
      </c>
      <c r="B16" s="57" t="s">
        <v>129</v>
      </c>
      <c r="C16" s="58">
        <v>13618</v>
      </c>
      <c r="D16" s="58">
        <f t="shared" si="1"/>
        <v>11750</v>
      </c>
      <c r="E16" s="58">
        <v>9899</v>
      </c>
      <c r="F16" s="58">
        <v>1851</v>
      </c>
      <c r="G16" s="58">
        <v>4628</v>
      </c>
      <c r="H16" s="58">
        <v>1544</v>
      </c>
      <c r="I16" s="58">
        <v>17922</v>
      </c>
      <c r="J16" s="149"/>
      <c r="K16" s="149"/>
    </row>
    <row r="17" spans="1:11" ht="18" customHeight="1">
      <c r="A17" s="57">
        <v>6</v>
      </c>
      <c r="B17" s="57" t="s">
        <v>130</v>
      </c>
      <c r="C17" s="58">
        <v>4885</v>
      </c>
      <c r="D17" s="58">
        <f t="shared" si="1"/>
        <v>1952</v>
      </c>
      <c r="E17" s="58">
        <v>1014</v>
      </c>
      <c r="F17" s="58">
        <v>938</v>
      </c>
      <c r="G17" s="58">
        <v>7776</v>
      </c>
      <c r="H17" s="58">
        <v>73</v>
      </c>
      <c r="I17" s="58">
        <v>9801</v>
      </c>
      <c r="J17" s="149"/>
      <c r="K17" s="149"/>
    </row>
    <row r="18" spans="1:11" ht="18" customHeight="1">
      <c r="A18" s="57">
        <v>7</v>
      </c>
      <c r="B18" s="57" t="s">
        <v>131</v>
      </c>
      <c r="C18" s="58">
        <v>7289</v>
      </c>
      <c r="D18" s="58">
        <f t="shared" si="1"/>
        <v>2867</v>
      </c>
      <c r="E18" s="58">
        <v>1403</v>
      </c>
      <c r="F18" s="58">
        <v>1464</v>
      </c>
      <c r="G18" s="58">
        <v>5038</v>
      </c>
      <c r="H18" s="58">
        <v>117</v>
      </c>
      <c r="I18" s="58">
        <v>8022</v>
      </c>
      <c r="J18" s="149"/>
      <c r="K18" s="149"/>
    </row>
    <row r="19" spans="1:11" ht="18" customHeight="1">
      <c r="A19" s="57">
        <v>8</v>
      </c>
      <c r="B19" s="57" t="s">
        <v>132</v>
      </c>
      <c r="C19" s="58">
        <v>6780</v>
      </c>
      <c r="D19" s="58">
        <f t="shared" si="1"/>
        <v>2561</v>
      </c>
      <c r="E19" s="58">
        <v>1125</v>
      </c>
      <c r="F19" s="58">
        <v>1436</v>
      </c>
      <c r="G19" s="58">
        <v>5939</v>
      </c>
      <c r="H19" s="58">
        <v>72</v>
      </c>
      <c r="I19" s="58">
        <v>8572</v>
      </c>
      <c r="J19" s="149"/>
      <c r="K19" s="149"/>
    </row>
    <row r="20" spans="1:11" ht="18" customHeight="1">
      <c r="A20" s="57">
        <v>9</v>
      </c>
      <c r="B20" s="57" t="s">
        <v>133</v>
      </c>
      <c r="C20" s="58">
        <v>3820</v>
      </c>
      <c r="D20" s="58">
        <f t="shared" si="1"/>
        <v>1643</v>
      </c>
      <c r="E20" s="58">
        <v>904</v>
      </c>
      <c r="F20" s="58">
        <v>739</v>
      </c>
      <c r="G20" s="58">
        <v>6053</v>
      </c>
      <c r="H20" s="58">
        <v>22</v>
      </c>
      <c r="I20" s="58">
        <v>7718</v>
      </c>
      <c r="J20" s="149"/>
      <c r="K20" s="149"/>
    </row>
    <row r="21" spans="1:11" ht="18" customHeight="1">
      <c r="A21" s="57">
        <v>10</v>
      </c>
      <c r="B21" s="57" t="s">
        <v>134</v>
      </c>
      <c r="C21" s="58">
        <v>15952</v>
      </c>
      <c r="D21" s="58">
        <f t="shared" si="1"/>
        <v>6053</v>
      </c>
      <c r="E21" s="58">
        <v>2953</v>
      </c>
      <c r="F21" s="58">
        <v>3100</v>
      </c>
      <c r="G21" s="58">
        <v>4839</v>
      </c>
      <c r="H21" s="58">
        <v>27</v>
      </c>
      <c r="I21" s="58">
        <v>10919</v>
      </c>
      <c r="J21" s="149"/>
      <c r="K21" s="149"/>
    </row>
    <row r="22" spans="1:11" ht="18" customHeight="1">
      <c r="A22" s="57">
        <v>11</v>
      </c>
      <c r="B22" s="57" t="s">
        <v>135</v>
      </c>
      <c r="C22" s="58">
        <v>4892</v>
      </c>
      <c r="D22" s="58">
        <f t="shared" si="1"/>
        <v>1906</v>
      </c>
      <c r="E22" s="58">
        <v>893</v>
      </c>
      <c r="F22" s="58">
        <v>1013</v>
      </c>
      <c r="G22" s="58">
        <v>6340</v>
      </c>
      <c r="H22" s="58">
        <v>126</v>
      </c>
      <c r="I22" s="58">
        <v>8372</v>
      </c>
      <c r="J22" s="149"/>
      <c r="K22" s="149"/>
    </row>
    <row r="23" spans="1:11" ht="18" customHeight="1">
      <c r="A23" s="57">
        <v>12</v>
      </c>
      <c r="B23" s="57" t="s">
        <v>136</v>
      </c>
      <c r="C23" s="58">
        <v>14429</v>
      </c>
      <c r="D23" s="58">
        <f t="shared" si="1"/>
        <v>4921</v>
      </c>
      <c r="E23" s="58">
        <v>1637</v>
      </c>
      <c r="F23" s="58">
        <v>3284</v>
      </c>
      <c r="G23" s="58">
        <v>3112</v>
      </c>
      <c r="H23" s="58">
        <v>82</v>
      </c>
      <c r="I23" s="58">
        <v>8115</v>
      </c>
      <c r="J23" s="149"/>
      <c r="K23" s="149"/>
    </row>
    <row r="24" spans="1:11" ht="18" customHeight="1">
      <c r="A24" s="57">
        <v>13</v>
      </c>
      <c r="B24" s="57" t="s">
        <v>137</v>
      </c>
      <c r="C24" s="58">
        <v>11021</v>
      </c>
      <c r="D24" s="58">
        <f t="shared" si="1"/>
        <v>7567</v>
      </c>
      <c r="E24" s="58">
        <v>5686</v>
      </c>
      <c r="F24" s="58">
        <v>1881</v>
      </c>
      <c r="G24" s="58">
        <v>6101</v>
      </c>
      <c r="H24" s="58">
        <v>1633</v>
      </c>
      <c r="I24" s="58">
        <v>15301</v>
      </c>
      <c r="J24" s="149"/>
      <c r="K24" s="149"/>
    </row>
    <row r="25" spans="1:11" ht="18" customHeight="1">
      <c r="A25" s="57">
        <v>14</v>
      </c>
      <c r="B25" s="57" t="s">
        <v>138</v>
      </c>
      <c r="C25" s="58">
        <v>10850</v>
      </c>
      <c r="D25" s="58">
        <f t="shared" si="1"/>
        <v>9986</v>
      </c>
      <c r="E25" s="58">
        <v>8832</v>
      </c>
      <c r="F25" s="58">
        <v>1154</v>
      </c>
      <c r="G25" s="58">
        <v>4706</v>
      </c>
      <c r="H25" s="58">
        <v>1212</v>
      </c>
      <c r="I25" s="58">
        <v>15904</v>
      </c>
      <c r="J25" s="149"/>
      <c r="K25" s="149"/>
    </row>
    <row r="26" spans="1:11" ht="18" customHeight="1">
      <c r="A26" s="57">
        <v>15</v>
      </c>
      <c r="B26" s="57" t="s">
        <v>139</v>
      </c>
      <c r="C26" s="58">
        <v>74178</v>
      </c>
      <c r="D26" s="58">
        <f t="shared" si="1"/>
        <v>11450</v>
      </c>
      <c r="E26" s="58">
        <v>4489</v>
      </c>
      <c r="F26" s="58">
        <v>6961</v>
      </c>
      <c r="G26" s="58">
        <v>0</v>
      </c>
      <c r="H26" s="58">
        <v>1410</v>
      </c>
      <c r="I26" s="58">
        <v>12860</v>
      </c>
      <c r="J26" s="149"/>
      <c r="K26" s="149"/>
    </row>
    <row r="27" spans="1:11" ht="18" customHeight="1">
      <c r="A27" s="57">
        <v>16</v>
      </c>
      <c r="B27" s="57" t="s">
        <v>140</v>
      </c>
      <c r="C27" s="58">
        <v>7194</v>
      </c>
      <c r="D27" s="58">
        <f t="shared" si="1"/>
        <v>3897</v>
      </c>
      <c r="E27" s="58">
        <v>2860</v>
      </c>
      <c r="F27" s="58">
        <v>1037</v>
      </c>
      <c r="G27" s="58">
        <v>9049</v>
      </c>
      <c r="H27" s="58">
        <v>408</v>
      </c>
      <c r="I27" s="58">
        <v>13354</v>
      </c>
      <c r="J27" s="149"/>
      <c r="K27" s="149"/>
    </row>
    <row r="28" spans="1:11" ht="18" customHeight="1">
      <c r="A28" s="57">
        <v>17</v>
      </c>
      <c r="B28" s="57" t="s">
        <v>141</v>
      </c>
      <c r="C28" s="58">
        <v>3151</v>
      </c>
      <c r="D28" s="58">
        <f t="shared" si="1"/>
        <v>2048</v>
      </c>
      <c r="E28" s="58">
        <v>1569</v>
      </c>
      <c r="F28" s="58">
        <v>479</v>
      </c>
      <c r="G28" s="58">
        <v>6834</v>
      </c>
      <c r="H28" s="58">
        <v>92</v>
      </c>
      <c r="I28" s="58">
        <v>8974</v>
      </c>
      <c r="J28" s="149"/>
      <c r="K28" s="149"/>
    </row>
    <row r="29" spans="1:11" ht="18" customHeight="1">
      <c r="A29" s="57">
        <v>18</v>
      </c>
      <c r="B29" s="57" t="s">
        <v>142</v>
      </c>
      <c r="C29" s="58">
        <v>7469</v>
      </c>
      <c r="D29" s="58">
        <f t="shared" si="1"/>
        <v>4607</v>
      </c>
      <c r="E29" s="58">
        <v>3746</v>
      </c>
      <c r="F29" s="58">
        <v>861</v>
      </c>
      <c r="G29" s="58">
        <v>5824</v>
      </c>
      <c r="H29" s="58">
        <v>909</v>
      </c>
      <c r="I29" s="58">
        <v>11340</v>
      </c>
      <c r="J29" s="149"/>
      <c r="K29" s="149"/>
    </row>
    <row r="30" spans="1:11" ht="18" customHeight="1">
      <c r="A30" s="57">
        <v>19</v>
      </c>
      <c r="B30" s="57" t="s">
        <v>143</v>
      </c>
      <c r="C30" s="58">
        <v>6078</v>
      </c>
      <c r="D30" s="58">
        <f t="shared" si="1"/>
        <v>2696</v>
      </c>
      <c r="E30" s="58">
        <v>1540</v>
      </c>
      <c r="F30" s="58">
        <v>1156</v>
      </c>
      <c r="G30" s="58">
        <v>5482</v>
      </c>
      <c r="H30" s="58">
        <v>119</v>
      </c>
      <c r="I30" s="58">
        <v>8297</v>
      </c>
      <c r="J30" s="149"/>
      <c r="K30" s="149"/>
    </row>
    <row r="31" spans="1:11" ht="18" customHeight="1">
      <c r="A31" s="57">
        <v>20</v>
      </c>
      <c r="B31" s="57" t="s">
        <v>144</v>
      </c>
      <c r="C31" s="58">
        <v>9682</v>
      </c>
      <c r="D31" s="58">
        <f t="shared" si="1"/>
        <v>10698</v>
      </c>
      <c r="E31" s="58">
        <v>10028</v>
      </c>
      <c r="F31" s="58">
        <v>670</v>
      </c>
      <c r="G31" s="58">
        <v>5950</v>
      </c>
      <c r="H31" s="58">
        <v>1120</v>
      </c>
      <c r="I31" s="58">
        <v>17768</v>
      </c>
      <c r="J31" s="149"/>
      <c r="K31" s="149"/>
    </row>
    <row r="32" spans="1:11" ht="18" customHeight="1">
      <c r="A32" s="57">
        <v>21</v>
      </c>
      <c r="B32" s="57" t="s">
        <v>145</v>
      </c>
      <c r="C32" s="58">
        <v>6496</v>
      </c>
      <c r="D32" s="58">
        <f t="shared" si="1"/>
        <v>3763</v>
      </c>
      <c r="E32" s="58">
        <v>2901</v>
      </c>
      <c r="F32" s="58">
        <v>862</v>
      </c>
      <c r="G32" s="58">
        <v>5124</v>
      </c>
      <c r="H32" s="58">
        <v>287</v>
      </c>
      <c r="I32" s="58">
        <v>9174</v>
      </c>
      <c r="J32" s="149"/>
      <c r="K32" s="149"/>
    </row>
    <row r="33" spans="1:11" ht="18" customHeight="1">
      <c r="A33" s="57">
        <v>22</v>
      </c>
      <c r="B33" s="57" t="s">
        <v>146</v>
      </c>
      <c r="C33" s="58">
        <v>3436</v>
      </c>
      <c r="D33" s="58">
        <f t="shared" si="1"/>
        <v>1825</v>
      </c>
      <c r="E33" s="58">
        <v>1283</v>
      </c>
      <c r="F33" s="58">
        <v>542</v>
      </c>
      <c r="G33" s="58">
        <v>9712</v>
      </c>
      <c r="H33" s="58">
        <v>80</v>
      </c>
      <c r="I33" s="58">
        <v>11617</v>
      </c>
      <c r="J33" s="149"/>
      <c r="K33" s="149"/>
    </row>
    <row r="34" spans="1:11" ht="18" customHeight="1">
      <c r="A34" s="57">
        <v>23</v>
      </c>
      <c r="B34" s="57" t="s">
        <v>147</v>
      </c>
      <c r="C34" s="58">
        <v>6625</v>
      </c>
      <c r="D34" s="58">
        <f t="shared" si="1"/>
        <v>4290</v>
      </c>
      <c r="E34" s="58">
        <v>3263</v>
      </c>
      <c r="F34" s="58">
        <v>1027</v>
      </c>
      <c r="G34" s="58">
        <v>8091</v>
      </c>
      <c r="H34" s="58">
        <v>71</v>
      </c>
      <c r="I34" s="58">
        <v>12452</v>
      </c>
      <c r="J34" s="149"/>
      <c r="K34" s="149"/>
    </row>
    <row r="35" spans="1:11" ht="18" customHeight="1">
      <c r="A35" s="57">
        <v>24</v>
      </c>
      <c r="B35" s="57" t="s">
        <v>148</v>
      </c>
      <c r="C35" s="58">
        <v>3684</v>
      </c>
      <c r="D35" s="58">
        <f t="shared" si="1"/>
        <v>2914</v>
      </c>
      <c r="E35" s="58">
        <v>2478</v>
      </c>
      <c r="F35" s="58">
        <v>436</v>
      </c>
      <c r="G35" s="58">
        <v>9447</v>
      </c>
      <c r="H35" s="58">
        <v>182</v>
      </c>
      <c r="I35" s="58">
        <v>12543</v>
      </c>
      <c r="J35" s="149"/>
      <c r="K35" s="149"/>
    </row>
    <row r="36" spans="1:11" ht="18" customHeight="1">
      <c r="A36" s="57">
        <v>25</v>
      </c>
      <c r="B36" s="57" t="s">
        <v>149</v>
      </c>
      <c r="C36" s="58">
        <v>5175</v>
      </c>
      <c r="D36" s="58">
        <f t="shared" si="1"/>
        <v>5428</v>
      </c>
      <c r="E36" s="58">
        <v>5062</v>
      </c>
      <c r="F36" s="58">
        <v>366</v>
      </c>
      <c r="G36" s="58">
        <v>5761</v>
      </c>
      <c r="H36" s="58">
        <v>109</v>
      </c>
      <c r="I36" s="58">
        <v>11298</v>
      </c>
      <c r="J36" s="149"/>
      <c r="K36" s="149"/>
    </row>
    <row r="37" spans="1:11" ht="18" customHeight="1">
      <c r="A37" s="57">
        <v>26</v>
      </c>
      <c r="B37" s="57" t="s">
        <v>150</v>
      </c>
      <c r="C37" s="58">
        <v>4576</v>
      </c>
      <c r="D37" s="58">
        <f t="shared" si="1"/>
        <v>3203</v>
      </c>
      <c r="E37" s="58">
        <v>2482</v>
      </c>
      <c r="F37" s="58">
        <v>721</v>
      </c>
      <c r="G37" s="58">
        <v>7817</v>
      </c>
      <c r="H37" s="58">
        <v>420</v>
      </c>
      <c r="I37" s="58">
        <v>11440</v>
      </c>
      <c r="J37" s="149"/>
      <c r="K37" s="149"/>
    </row>
    <row r="38" spans="1:11" ht="18" customHeight="1">
      <c r="A38" s="59">
        <v>27</v>
      </c>
      <c r="B38" s="59" t="s">
        <v>151</v>
      </c>
      <c r="C38" s="60">
        <v>1996</v>
      </c>
      <c r="D38" s="60">
        <f t="shared" si="1"/>
        <v>1430</v>
      </c>
      <c r="E38" s="60">
        <v>1108</v>
      </c>
      <c r="F38" s="60">
        <v>322</v>
      </c>
      <c r="G38" s="60">
        <v>7950</v>
      </c>
      <c r="H38" s="60">
        <v>11</v>
      </c>
      <c r="I38" s="60">
        <v>9391</v>
      </c>
      <c r="J38" s="149"/>
      <c r="K38" s="149"/>
    </row>
  </sheetData>
  <sheetProtection/>
  <mergeCells count="15">
    <mergeCell ref="A1:B1"/>
    <mergeCell ref="C1:I1"/>
    <mergeCell ref="A2:B2"/>
    <mergeCell ref="A3:I3"/>
    <mergeCell ref="A4:I4"/>
    <mergeCell ref="A6:I6"/>
    <mergeCell ref="D7:F7"/>
    <mergeCell ref="G7:G9"/>
    <mergeCell ref="I7:I9"/>
    <mergeCell ref="D8:D9"/>
    <mergeCell ref="E8:F8"/>
    <mergeCell ref="A7:A9"/>
    <mergeCell ref="B7:B9"/>
    <mergeCell ref="C7:C9"/>
    <mergeCell ref="H7:H9"/>
  </mergeCells>
  <printOptions/>
  <pageMargins left="0.4724409448818898" right="0.1968503937007874" top="0.5905511811023623" bottom="0.4724409448818898"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Acer01</dc:creator>
  <cp:keywords/>
  <dc:description/>
  <cp:lastModifiedBy>Admin</cp:lastModifiedBy>
  <cp:lastPrinted>2024-01-02T03:56:58Z</cp:lastPrinted>
  <dcterms:created xsi:type="dcterms:W3CDTF">2018-01-12T09:10:10Z</dcterms:created>
  <dcterms:modified xsi:type="dcterms:W3CDTF">2024-01-10T07:31:42Z</dcterms:modified>
  <cp:category/>
  <cp:version/>
  <cp:contentType/>
  <cp:contentStatus/>
</cp:coreProperties>
</file>